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ape542\Downloads\"/>
    </mc:Choice>
  </mc:AlternateContent>
  <xr:revisionPtr revIDLastSave="0" documentId="13_ncr:1_{4DE39C5C-4870-4842-B57E-2FE2E4516BFA}" xr6:coauthVersionLast="47" xr6:coauthVersionMax="47" xr10:uidLastSave="{00000000-0000-0000-0000-000000000000}"/>
  <bookViews>
    <workbookView xWindow="-120" yWindow="330" windowWidth="29040" windowHeight="15990" activeTab="3" xr2:uid="{00000000-000D-0000-FFFF-FFFF00000000}"/>
  </bookViews>
  <sheets>
    <sheet name="Print Dimensions" sheetId="1" r:id="rId1"/>
    <sheet name="2A Temperature - Prints - All" sheetId="3" r:id="rId2"/>
    <sheet name="2Ai Temperature - Prints - mid" sheetId="5" r:id="rId3"/>
    <sheet name="2Aii Temperature - Prints - max" sheetId="7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0" i="7" l="1"/>
  <c r="D79" i="7"/>
  <c r="E79" i="7" s="1"/>
  <c r="D77" i="7"/>
  <c r="D76" i="7"/>
  <c r="V21" i="7"/>
  <c r="S15" i="7"/>
  <c r="R15" i="7"/>
  <c r="K15" i="7"/>
  <c r="J15" i="7"/>
  <c r="C15" i="7"/>
  <c r="B15" i="7"/>
  <c r="V14" i="7"/>
  <c r="Q15" i="7" s="1"/>
  <c r="R13" i="7"/>
  <c r="Q13" i="7"/>
  <c r="N13" i="7"/>
  <c r="J13" i="7"/>
  <c r="I13" i="7"/>
  <c r="F13" i="7"/>
  <c r="B13" i="7"/>
  <c r="V12" i="7"/>
  <c r="B79" i="7" s="1"/>
  <c r="U11" i="7"/>
  <c r="Q11" i="7"/>
  <c r="P11" i="7"/>
  <c r="N11" i="7"/>
  <c r="M11" i="7"/>
  <c r="I11" i="7"/>
  <c r="H11" i="7"/>
  <c r="F11" i="7"/>
  <c r="E11" i="7"/>
  <c r="V10" i="7"/>
  <c r="D82" i="7" s="1"/>
  <c r="G9" i="7"/>
  <c r="V8" i="7"/>
  <c r="V6" i="7"/>
  <c r="D80" i="5"/>
  <c r="E80" i="5" s="1"/>
  <c r="B80" i="5"/>
  <c r="D79" i="5"/>
  <c r="B79" i="5"/>
  <c r="B77" i="5"/>
  <c r="D75" i="5"/>
  <c r="D74" i="5"/>
  <c r="E65" i="5"/>
  <c r="V21" i="5"/>
  <c r="V16" i="5"/>
  <c r="X8" i="5" s="1"/>
  <c r="Y8" i="5" s="1"/>
  <c r="T15" i="5"/>
  <c r="K15" i="5"/>
  <c r="F15" i="5"/>
  <c r="D15" i="5"/>
  <c r="V14" i="5"/>
  <c r="D82" i="5" s="1"/>
  <c r="E82" i="5" s="1"/>
  <c r="U13" i="5"/>
  <c r="S13" i="5"/>
  <c r="R13" i="5"/>
  <c r="N13" i="5"/>
  <c r="M13" i="5"/>
  <c r="L13" i="5"/>
  <c r="K13" i="5"/>
  <c r="J13" i="5"/>
  <c r="F13" i="5"/>
  <c r="E13" i="5"/>
  <c r="D13" i="5"/>
  <c r="C13" i="5"/>
  <c r="B13" i="5"/>
  <c r="V12" i="5"/>
  <c r="T13" i="5" s="1"/>
  <c r="U11" i="5"/>
  <c r="T11" i="5"/>
  <c r="R11" i="5"/>
  <c r="Q11" i="5"/>
  <c r="M11" i="5"/>
  <c r="L11" i="5"/>
  <c r="K11" i="5"/>
  <c r="J11" i="5"/>
  <c r="I11" i="5"/>
  <c r="E11" i="5"/>
  <c r="D11" i="5"/>
  <c r="C11" i="5"/>
  <c r="B11" i="5"/>
  <c r="V10" i="5"/>
  <c r="B82" i="5" s="1"/>
  <c r="T9" i="5"/>
  <c r="S9" i="5"/>
  <c r="R9" i="5"/>
  <c r="Q9" i="5"/>
  <c r="P9" i="5"/>
  <c r="L9" i="5"/>
  <c r="K9" i="5"/>
  <c r="J9" i="5"/>
  <c r="I9" i="5"/>
  <c r="H9" i="5"/>
  <c r="D9" i="5"/>
  <c r="C9" i="5"/>
  <c r="B9" i="5"/>
  <c r="V8" i="5"/>
  <c r="O9" i="5" s="1"/>
  <c r="S7" i="5"/>
  <c r="P7" i="5"/>
  <c r="J7" i="5"/>
  <c r="G7" i="5"/>
  <c r="C7" i="5"/>
  <c r="V6" i="5"/>
  <c r="K7" i="5" s="1"/>
  <c r="B88" i="3"/>
  <c r="D84" i="3"/>
  <c r="B81" i="3"/>
  <c r="D80" i="3"/>
  <c r="E66" i="3"/>
  <c r="AP22" i="3"/>
  <c r="AO16" i="3"/>
  <c r="AN16" i="3"/>
  <c r="AK16" i="3"/>
  <c r="AG16" i="3"/>
  <c r="AD16" i="3"/>
  <c r="AC16" i="3"/>
  <c r="Z16" i="3"/>
  <c r="Y16" i="3"/>
  <c r="V16" i="3"/>
  <c r="U16" i="3"/>
  <c r="S16" i="3"/>
  <c r="R16" i="3"/>
  <c r="Q16" i="3"/>
  <c r="P16" i="3"/>
  <c r="N16" i="3"/>
  <c r="M16" i="3"/>
  <c r="K16" i="3"/>
  <c r="J16" i="3"/>
  <c r="I16" i="3"/>
  <c r="H16" i="3"/>
  <c r="F16" i="3"/>
  <c r="E16" i="3"/>
  <c r="C16" i="3"/>
  <c r="B16" i="3"/>
  <c r="AP15" i="3"/>
  <c r="AF16" i="3" s="1"/>
  <c r="AO14" i="3"/>
  <c r="AN14" i="3"/>
  <c r="AL14" i="3"/>
  <c r="AK14" i="3"/>
  <c r="AJ14" i="3"/>
  <c r="AI14" i="3"/>
  <c r="AG14" i="3"/>
  <c r="AF14" i="3"/>
  <c r="AD14" i="3"/>
  <c r="AC14" i="3"/>
  <c r="AB14" i="3"/>
  <c r="AA14" i="3"/>
  <c r="Y14" i="3"/>
  <c r="X14" i="3"/>
  <c r="V14" i="3"/>
  <c r="U14" i="3"/>
  <c r="T14" i="3"/>
  <c r="S14" i="3"/>
  <c r="Q14" i="3"/>
  <c r="P14" i="3"/>
  <c r="N14" i="3"/>
  <c r="M14" i="3"/>
  <c r="L14" i="3"/>
  <c r="K14" i="3"/>
  <c r="J14" i="3"/>
  <c r="I14" i="3"/>
  <c r="H14" i="3"/>
  <c r="F14" i="3"/>
  <c r="E14" i="3"/>
  <c r="D14" i="3"/>
  <c r="C14" i="3"/>
  <c r="B14" i="3"/>
  <c r="AP13" i="3"/>
  <c r="D86" i="3" s="1"/>
  <c r="AL12" i="3"/>
  <c r="AJ12" i="3"/>
  <c r="AI12" i="3"/>
  <c r="AD12" i="3"/>
  <c r="AB12" i="3"/>
  <c r="AA12" i="3"/>
  <c r="V12" i="3"/>
  <c r="T12" i="3"/>
  <c r="S12" i="3"/>
  <c r="N12" i="3"/>
  <c r="L12" i="3"/>
  <c r="K12" i="3"/>
  <c r="F12" i="3"/>
  <c r="D12" i="3"/>
  <c r="C12" i="3"/>
  <c r="AP11" i="3"/>
  <c r="B87" i="3" s="1"/>
  <c r="AG10" i="3"/>
  <c r="AE10" i="3"/>
  <c r="N10" i="3"/>
  <c r="I10" i="3"/>
  <c r="AP9" i="3"/>
  <c r="AM10" i="3" s="1"/>
  <c r="AO8" i="3"/>
  <c r="AJ8" i="3"/>
  <c r="AH8" i="3"/>
  <c r="AG8" i="3"/>
  <c r="AB8" i="3"/>
  <c r="Z8" i="3"/>
  <c r="Y8" i="3"/>
  <c r="T8" i="3"/>
  <c r="R8" i="3"/>
  <c r="Q8" i="3"/>
  <c r="L8" i="3"/>
  <c r="J8" i="3"/>
  <c r="I8" i="3"/>
  <c r="D8" i="3"/>
  <c r="B8" i="3"/>
  <c r="AP7" i="3"/>
  <c r="AL8" i="3" s="1"/>
  <c r="X182" i="1"/>
  <c r="T182" i="1"/>
  <c r="S182" i="1"/>
  <c r="U182" i="1" s="1"/>
  <c r="P182" i="1"/>
  <c r="O182" i="1"/>
  <c r="Q182" i="1" s="1"/>
  <c r="M182" i="1"/>
  <c r="I182" i="1"/>
  <c r="H182" i="1"/>
  <c r="J182" i="1" s="1"/>
  <c r="F182" i="1"/>
  <c r="E182" i="1"/>
  <c r="D182" i="1"/>
  <c r="X181" i="1"/>
  <c r="T181" i="1"/>
  <c r="U181" i="1" s="1"/>
  <c r="S181" i="1"/>
  <c r="P181" i="1"/>
  <c r="Q181" i="1" s="1"/>
  <c r="O181" i="1"/>
  <c r="M181" i="1"/>
  <c r="J181" i="1"/>
  <c r="I181" i="1"/>
  <c r="H181" i="1"/>
  <c r="E181" i="1"/>
  <c r="D181" i="1"/>
  <c r="F181" i="1" s="1"/>
  <c r="T180" i="1"/>
  <c r="S180" i="1"/>
  <c r="U180" i="1" s="1"/>
  <c r="P180" i="1"/>
  <c r="Q180" i="1" s="1"/>
  <c r="O180" i="1"/>
  <c r="I180" i="1"/>
  <c r="J180" i="1" s="1"/>
  <c r="H180" i="1"/>
  <c r="E180" i="1"/>
  <c r="F180" i="1" s="1"/>
  <c r="D180" i="1"/>
  <c r="U179" i="1"/>
  <c r="T179" i="1"/>
  <c r="S179" i="1"/>
  <c r="P179" i="1"/>
  <c r="O179" i="1"/>
  <c r="Q179" i="1" s="1"/>
  <c r="J179" i="1"/>
  <c r="I179" i="1"/>
  <c r="H179" i="1"/>
  <c r="E179" i="1"/>
  <c r="D179" i="1"/>
  <c r="F179" i="1" s="1"/>
  <c r="T178" i="1"/>
  <c r="S178" i="1"/>
  <c r="P178" i="1"/>
  <c r="Q178" i="1" s="1"/>
  <c r="O178" i="1"/>
  <c r="I178" i="1"/>
  <c r="J178" i="1" s="1"/>
  <c r="J183" i="1" s="1"/>
  <c r="H178" i="1"/>
  <c r="E178" i="1"/>
  <c r="F178" i="1" s="1"/>
  <c r="D178" i="1"/>
  <c r="T174" i="1"/>
  <c r="S174" i="1"/>
  <c r="X172" i="1" s="1"/>
  <c r="P174" i="1"/>
  <c r="X173" i="1" s="1"/>
  <c r="O174" i="1"/>
  <c r="I174" i="1"/>
  <c r="H174" i="1"/>
  <c r="E174" i="1"/>
  <c r="D174" i="1"/>
  <c r="M172" i="1" s="1"/>
  <c r="U173" i="1"/>
  <c r="Q173" i="1"/>
  <c r="M173" i="1"/>
  <c r="J173" i="1"/>
  <c r="F173" i="1"/>
  <c r="U172" i="1"/>
  <c r="Q172" i="1"/>
  <c r="J172" i="1"/>
  <c r="F172" i="1"/>
  <c r="U171" i="1"/>
  <c r="Q171" i="1"/>
  <c r="J171" i="1"/>
  <c r="F171" i="1"/>
  <c r="U170" i="1"/>
  <c r="Q170" i="1"/>
  <c r="J170" i="1"/>
  <c r="F170" i="1"/>
  <c r="U169" i="1"/>
  <c r="Q169" i="1"/>
  <c r="J169" i="1"/>
  <c r="J174" i="1" s="1"/>
  <c r="F169" i="1"/>
  <c r="F174" i="1" s="1"/>
  <c r="X164" i="1"/>
  <c r="U164" i="1"/>
  <c r="T164" i="1"/>
  <c r="S164" i="1"/>
  <c r="P164" i="1"/>
  <c r="O164" i="1"/>
  <c r="Q164" i="1" s="1"/>
  <c r="M164" i="1"/>
  <c r="I164" i="1"/>
  <c r="H164" i="1"/>
  <c r="J164" i="1" s="1"/>
  <c r="F164" i="1"/>
  <c r="E164" i="1"/>
  <c r="D164" i="1"/>
  <c r="X163" i="1"/>
  <c r="U163" i="1"/>
  <c r="T163" i="1"/>
  <c r="S163" i="1"/>
  <c r="P163" i="1"/>
  <c r="Q163" i="1" s="1"/>
  <c r="O163" i="1"/>
  <c r="M163" i="1"/>
  <c r="I163" i="1"/>
  <c r="J163" i="1" s="1"/>
  <c r="H163" i="1"/>
  <c r="E163" i="1"/>
  <c r="D163" i="1"/>
  <c r="F163" i="1" s="1"/>
  <c r="T162" i="1"/>
  <c r="S162" i="1"/>
  <c r="U162" i="1" s="1"/>
  <c r="Q162" i="1"/>
  <c r="P162" i="1"/>
  <c r="O162" i="1"/>
  <c r="I162" i="1"/>
  <c r="J162" i="1" s="1"/>
  <c r="H162" i="1"/>
  <c r="E162" i="1"/>
  <c r="D162" i="1"/>
  <c r="F162" i="1" s="1"/>
  <c r="T161" i="1"/>
  <c r="S161" i="1"/>
  <c r="U161" i="1" s="1"/>
  <c r="Q161" i="1"/>
  <c r="P161" i="1"/>
  <c r="O161" i="1"/>
  <c r="I161" i="1"/>
  <c r="J161" i="1" s="1"/>
  <c r="H161" i="1"/>
  <c r="E161" i="1"/>
  <c r="D161" i="1"/>
  <c r="F161" i="1" s="1"/>
  <c r="T160" i="1"/>
  <c r="S160" i="1"/>
  <c r="U160" i="1" s="1"/>
  <c r="U165" i="1" s="1"/>
  <c r="Q160" i="1"/>
  <c r="P160" i="1"/>
  <c r="O160" i="1"/>
  <c r="I160" i="1"/>
  <c r="J160" i="1" s="1"/>
  <c r="J165" i="1" s="1"/>
  <c r="H160" i="1"/>
  <c r="E160" i="1"/>
  <c r="D160" i="1"/>
  <c r="F160" i="1" s="1"/>
  <c r="T156" i="1"/>
  <c r="S156" i="1"/>
  <c r="X154" i="1" s="1"/>
  <c r="P156" i="1"/>
  <c r="O156" i="1"/>
  <c r="I156" i="1"/>
  <c r="H156" i="1"/>
  <c r="E156" i="1"/>
  <c r="D156" i="1"/>
  <c r="X155" i="1"/>
  <c r="U155" i="1"/>
  <c r="Q155" i="1"/>
  <c r="M155" i="1"/>
  <c r="J155" i="1"/>
  <c r="F155" i="1"/>
  <c r="F156" i="1" s="1"/>
  <c r="U154" i="1"/>
  <c r="Q154" i="1"/>
  <c r="M154" i="1"/>
  <c r="J154" i="1"/>
  <c r="F154" i="1"/>
  <c r="U153" i="1"/>
  <c r="Q153" i="1"/>
  <c r="J153" i="1"/>
  <c r="F153" i="1"/>
  <c r="U152" i="1"/>
  <c r="Q152" i="1"/>
  <c r="J152" i="1"/>
  <c r="J156" i="1" s="1"/>
  <c r="F152" i="1"/>
  <c r="U151" i="1"/>
  <c r="U156" i="1" s="1"/>
  <c r="Q151" i="1"/>
  <c r="Q156" i="1" s="1"/>
  <c r="J151" i="1"/>
  <c r="F151" i="1"/>
  <c r="X146" i="1"/>
  <c r="T146" i="1"/>
  <c r="S146" i="1"/>
  <c r="U146" i="1" s="1"/>
  <c r="P146" i="1"/>
  <c r="O146" i="1"/>
  <c r="Q146" i="1" s="1"/>
  <c r="M146" i="1"/>
  <c r="I146" i="1"/>
  <c r="H146" i="1"/>
  <c r="J146" i="1" s="1"/>
  <c r="F146" i="1"/>
  <c r="E146" i="1"/>
  <c r="D146" i="1"/>
  <c r="X145" i="1"/>
  <c r="U145" i="1"/>
  <c r="T145" i="1"/>
  <c r="S145" i="1"/>
  <c r="P145" i="1"/>
  <c r="Q145" i="1" s="1"/>
  <c r="O145" i="1"/>
  <c r="M145" i="1"/>
  <c r="I145" i="1"/>
  <c r="J145" i="1" s="1"/>
  <c r="H145" i="1"/>
  <c r="E145" i="1"/>
  <c r="D145" i="1"/>
  <c r="F145" i="1" s="1"/>
  <c r="T144" i="1"/>
  <c r="S144" i="1"/>
  <c r="U144" i="1" s="1"/>
  <c r="Q144" i="1"/>
  <c r="P144" i="1"/>
  <c r="O144" i="1"/>
  <c r="I144" i="1"/>
  <c r="J144" i="1" s="1"/>
  <c r="H144" i="1"/>
  <c r="E144" i="1"/>
  <c r="D144" i="1"/>
  <c r="F144" i="1" s="1"/>
  <c r="T143" i="1"/>
  <c r="S143" i="1"/>
  <c r="U143" i="1" s="1"/>
  <c r="Q143" i="1"/>
  <c r="P143" i="1"/>
  <c r="O143" i="1"/>
  <c r="I143" i="1"/>
  <c r="J143" i="1" s="1"/>
  <c r="H143" i="1"/>
  <c r="E143" i="1"/>
  <c r="D143" i="1"/>
  <c r="F143" i="1" s="1"/>
  <c r="T142" i="1"/>
  <c r="S142" i="1"/>
  <c r="U142" i="1" s="1"/>
  <c r="U147" i="1" s="1"/>
  <c r="Q142" i="1"/>
  <c r="P142" i="1"/>
  <c r="O142" i="1"/>
  <c r="I142" i="1"/>
  <c r="J142" i="1" s="1"/>
  <c r="J147" i="1" s="1"/>
  <c r="H142" i="1"/>
  <c r="E142" i="1"/>
  <c r="D142" i="1"/>
  <c r="F142" i="1" s="1"/>
  <c r="T138" i="1"/>
  <c r="X137" i="1" s="1"/>
  <c r="S138" i="1"/>
  <c r="X136" i="1" s="1"/>
  <c r="P138" i="1"/>
  <c r="O138" i="1"/>
  <c r="I138" i="1"/>
  <c r="H138" i="1"/>
  <c r="M136" i="1" s="1"/>
  <c r="F138" i="1"/>
  <c r="E138" i="1"/>
  <c r="M137" i="1" s="1"/>
  <c r="D138" i="1"/>
  <c r="U137" i="1"/>
  <c r="Q137" i="1"/>
  <c r="J137" i="1"/>
  <c r="F137" i="1"/>
  <c r="U136" i="1"/>
  <c r="Q136" i="1"/>
  <c r="J136" i="1"/>
  <c r="F136" i="1"/>
  <c r="U135" i="1"/>
  <c r="Q135" i="1"/>
  <c r="J135" i="1"/>
  <c r="F135" i="1"/>
  <c r="U134" i="1"/>
  <c r="Q134" i="1"/>
  <c r="J134" i="1"/>
  <c r="F134" i="1"/>
  <c r="U133" i="1"/>
  <c r="U138" i="1" s="1"/>
  <c r="Q133" i="1"/>
  <c r="Q138" i="1" s="1"/>
  <c r="J133" i="1"/>
  <c r="J138" i="1" s="1"/>
  <c r="M138" i="1" s="1"/>
  <c r="F133" i="1"/>
  <c r="P75" i="1"/>
  <c r="Q75" i="1" s="1"/>
  <c r="M75" i="1"/>
  <c r="I75" i="1"/>
  <c r="J75" i="1" s="1"/>
  <c r="F75" i="1"/>
  <c r="P74" i="1"/>
  <c r="M74" i="1"/>
  <c r="Q74" i="1" s="1"/>
  <c r="J74" i="1"/>
  <c r="I74" i="1"/>
  <c r="F74" i="1"/>
  <c r="Q73" i="1"/>
  <c r="P73" i="1"/>
  <c r="M73" i="1"/>
  <c r="I73" i="1"/>
  <c r="J73" i="1" s="1"/>
  <c r="F73" i="1"/>
  <c r="P72" i="1"/>
  <c r="Q72" i="1" s="1"/>
  <c r="M72" i="1"/>
  <c r="I72" i="1"/>
  <c r="F72" i="1"/>
  <c r="J72" i="1" s="1"/>
  <c r="Q71" i="1"/>
  <c r="P71" i="1"/>
  <c r="P76" i="1" s="1"/>
  <c r="M71" i="1"/>
  <c r="M76" i="1" s="1"/>
  <c r="I71" i="1"/>
  <c r="J71" i="1" s="1"/>
  <c r="F71" i="1"/>
  <c r="F76" i="1" s="1"/>
  <c r="T73" i="1" s="1"/>
  <c r="P65" i="1"/>
  <c r="M65" i="1"/>
  <c r="Q65" i="1" s="1"/>
  <c r="J65" i="1"/>
  <c r="I65" i="1"/>
  <c r="F65" i="1"/>
  <c r="Q64" i="1"/>
  <c r="P64" i="1"/>
  <c r="M64" i="1"/>
  <c r="I64" i="1"/>
  <c r="J64" i="1" s="1"/>
  <c r="F64" i="1"/>
  <c r="P63" i="1"/>
  <c r="Q63" i="1" s="1"/>
  <c r="M63" i="1"/>
  <c r="I63" i="1"/>
  <c r="J63" i="1" s="1"/>
  <c r="F63" i="1"/>
  <c r="P62" i="1"/>
  <c r="Q62" i="1" s="1"/>
  <c r="M62" i="1"/>
  <c r="J62" i="1"/>
  <c r="I62" i="1"/>
  <c r="F62" i="1"/>
  <c r="P61" i="1"/>
  <c r="P66" i="1" s="1"/>
  <c r="M61" i="1"/>
  <c r="M66" i="1" s="1"/>
  <c r="I61" i="1"/>
  <c r="J61" i="1" s="1"/>
  <c r="F61" i="1"/>
  <c r="F66" i="1" s="1"/>
  <c r="O55" i="1"/>
  <c r="N55" i="1"/>
  <c r="P55" i="1" s="1"/>
  <c r="Q55" i="1" s="1"/>
  <c r="M55" i="1"/>
  <c r="L55" i="1"/>
  <c r="K55" i="1"/>
  <c r="I55" i="1"/>
  <c r="J55" i="1" s="1"/>
  <c r="H55" i="1"/>
  <c r="G55" i="1"/>
  <c r="E55" i="1"/>
  <c r="F55" i="1" s="1"/>
  <c r="D55" i="1"/>
  <c r="O54" i="1"/>
  <c r="P54" i="1" s="1"/>
  <c r="N54" i="1"/>
  <c r="L54" i="1"/>
  <c r="K54" i="1"/>
  <c r="M54" i="1" s="1"/>
  <c r="H54" i="1"/>
  <c r="G54" i="1"/>
  <c r="I54" i="1" s="1"/>
  <c r="E54" i="1"/>
  <c r="D54" i="1"/>
  <c r="F54" i="1" s="1"/>
  <c r="O53" i="1"/>
  <c r="N53" i="1"/>
  <c r="P53" i="1" s="1"/>
  <c r="Q53" i="1" s="1"/>
  <c r="M53" i="1"/>
  <c r="L53" i="1"/>
  <c r="K53" i="1"/>
  <c r="I53" i="1"/>
  <c r="H53" i="1"/>
  <c r="G53" i="1"/>
  <c r="E53" i="1"/>
  <c r="F53" i="1" s="1"/>
  <c r="D53" i="1"/>
  <c r="O52" i="1"/>
  <c r="P52" i="1" s="1"/>
  <c r="Q52" i="1" s="1"/>
  <c r="N52" i="1"/>
  <c r="L52" i="1"/>
  <c r="K52" i="1"/>
  <c r="M52" i="1" s="1"/>
  <c r="H52" i="1"/>
  <c r="G52" i="1"/>
  <c r="I52" i="1" s="1"/>
  <c r="J52" i="1" s="1"/>
  <c r="E52" i="1"/>
  <c r="D52" i="1"/>
  <c r="F52" i="1" s="1"/>
  <c r="O51" i="1"/>
  <c r="N51" i="1"/>
  <c r="P51" i="1" s="1"/>
  <c r="Q51" i="1" s="1"/>
  <c r="M51" i="1"/>
  <c r="L51" i="1"/>
  <c r="K51" i="1"/>
  <c r="I51" i="1"/>
  <c r="H51" i="1"/>
  <c r="G51" i="1"/>
  <c r="E51" i="1"/>
  <c r="F51" i="1" s="1"/>
  <c r="D51" i="1"/>
  <c r="P46" i="1"/>
  <c r="M46" i="1"/>
  <c r="Q46" i="1" s="1"/>
  <c r="J46" i="1"/>
  <c r="I46" i="1"/>
  <c r="F46" i="1"/>
  <c r="Q45" i="1"/>
  <c r="P45" i="1"/>
  <c r="M45" i="1"/>
  <c r="I45" i="1"/>
  <c r="J45" i="1" s="1"/>
  <c r="F45" i="1"/>
  <c r="P44" i="1"/>
  <c r="Q44" i="1" s="1"/>
  <c r="M44" i="1"/>
  <c r="I44" i="1"/>
  <c r="J44" i="1" s="1"/>
  <c r="F44" i="1"/>
  <c r="P43" i="1"/>
  <c r="Q43" i="1" s="1"/>
  <c r="M43" i="1"/>
  <c r="J43" i="1"/>
  <c r="I43" i="1"/>
  <c r="F43" i="1"/>
  <c r="P42" i="1"/>
  <c r="P47" i="1" s="1"/>
  <c r="M42" i="1"/>
  <c r="M47" i="1" s="1"/>
  <c r="I42" i="1"/>
  <c r="J42" i="1" s="1"/>
  <c r="F42" i="1"/>
  <c r="F47" i="1" s="1"/>
  <c r="O37" i="1"/>
  <c r="N37" i="1"/>
  <c r="P37" i="1" s="1"/>
  <c r="Q37" i="1" s="1"/>
  <c r="M37" i="1"/>
  <c r="L37" i="1"/>
  <c r="K37" i="1"/>
  <c r="I37" i="1"/>
  <c r="H37" i="1"/>
  <c r="G37" i="1"/>
  <c r="E37" i="1"/>
  <c r="F37" i="1" s="1"/>
  <c r="D37" i="1"/>
  <c r="O36" i="1"/>
  <c r="P36" i="1" s="1"/>
  <c r="N36" i="1"/>
  <c r="L36" i="1"/>
  <c r="K36" i="1"/>
  <c r="M36" i="1" s="1"/>
  <c r="H36" i="1"/>
  <c r="G36" i="1"/>
  <c r="I36" i="1" s="1"/>
  <c r="J36" i="1" s="1"/>
  <c r="E36" i="1"/>
  <c r="D36" i="1"/>
  <c r="F36" i="1" s="1"/>
  <c r="O35" i="1"/>
  <c r="N35" i="1"/>
  <c r="P35" i="1" s="1"/>
  <c r="Q35" i="1" s="1"/>
  <c r="M35" i="1"/>
  <c r="L35" i="1"/>
  <c r="K35" i="1"/>
  <c r="I35" i="1"/>
  <c r="J35" i="1" s="1"/>
  <c r="H35" i="1"/>
  <c r="G35" i="1"/>
  <c r="E35" i="1"/>
  <c r="F35" i="1" s="1"/>
  <c r="D35" i="1"/>
  <c r="O34" i="1"/>
  <c r="P34" i="1" s="1"/>
  <c r="N34" i="1"/>
  <c r="L34" i="1"/>
  <c r="K34" i="1"/>
  <c r="M34" i="1" s="1"/>
  <c r="H34" i="1"/>
  <c r="G34" i="1"/>
  <c r="I34" i="1" s="1"/>
  <c r="E34" i="1"/>
  <c r="D34" i="1"/>
  <c r="F34" i="1" s="1"/>
  <c r="O33" i="1"/>
  <c r="N33" i="1"/>
  <c r="P33" i="1" s="1"/>
  <c r="Q33" i="1" s="1"/>
  <c r="M33" i="1"/>
  <c r="L33" i="1"/>
  <c r="K33" i="1"/>
  <c r="I33" i="1"/>
  <c r="H33" i="1"/>
  <c r="G33" i="1"/>
  <c r="E33" i="1"/>
  <c r="F33" i="1" s="1"/>
  <c r="D33" i="1"/>
  <c r="P28" i="1"/>
  <c r="M28" i="1"/>
  <c r="Q28" i="1" s="1"/>
  <c r="J28" i="1"/>
  <c r="I28" i="1"/>
  <c r="F28" i="1"/>
  <c r="Q27" i="1"/>
  <c r="P27" i="1"/>
  <c r="M27" i="1"/>
  <c r="I27" i="1"/>
  <c r="J27" i="1" s="1"/>
  <c r="F27" i="1"/>
  <c r="P26" i="1"/>
  <c r="Q26" i="1" s="1"/>
  <c r="M26" i="1"/>
  <c r="I26" i="1"/>
  <c r="J26" i="1" s="1"/>
  <c r="F26" i="1"/>
  <c r="P25" i="1"/>
  <c r="Q25" i="1" s="1"/>
  <c r="M25" i="1"/>
  <c r="J25" i="1"/>
  <c r="I25" i="1"/>
  <c r="F25" i="1"/>
  <c r="P24" i="1"/>
  <c r="P29" i="1" s="1"/>
  <c r="M24" i="1"/>
  <c r="M29" i="1" s="1"/>
  <c r="I24" i="1"/>
  <c r="J24" i="1" s="1"/>
  <c r="F24" i="1"/>
  <c r="F29" i="1" s="1"/>
  <c r="T26" i="1" s="1"/>
  <c r="O19" i="1"/>
  <c r="N19" i="1"/>
  <c r="P19" i="1" s="1"/>
  <c r="Q19" i="1" s="1"/>
  <c r="M19" i="1"/>
  <c r="L19" i="1"/>
  <c r="K19" i="1"/>
  <c r="I19" i="1"/>
  <c r="H19" i="1"/>
  <c r="G19" i="1"/>
  <c r="E19" i="1"/>
  <c r="F19" i="1" s="1"/>
  <c r="J19" i="1" s="1"/>
  <c r="D19" i="1"/>
  <c r="O18" i="1"/>
  <c r="P18" i="1" s="1"/>
  <c r="Q18" i="1" s="1"/>
  <c r="N18" i="1"/>
  <c r="L18" i="1"/>
  <c r="K18" i="1"/>
  <c r="M18" i="1" s="1"/>
  <c r="H18" i="1"/>
  <c r="G18" i="1"/>
  <c r="I18" i="1" s="1"/>
  <c r="E18" i="1"/>
  <c r="D18" i="1"/>
  <c r="F18" i="1" s="1"/>
  <c r="O17" i="1"/>
  <c r="N17" i="1"/>
  <c r="P17" i="1" s="1"/>
  <c r="Q17" i="1" s="1"/>
  <c r="M17" i="1"/>
  <c r="L17" i="1"/>
  <c r="K17" i="1"/>
  <c r="I17" i="1"/>
  <c r="H17" i="1"/>
  <c r="G17" i="1"/>
  <c r="E17" i="1"/>
  <c r="F17" i="1" s="1"/>
  <c r="J17" i="1" s="1"/>
  <c r="D17" i="1"/>
  <c r="O16" i="1"/>
  <c r="P16" i="1" s="1"/>
  <c r="N16" i="1"/>
  <c r="L16" i="1"/>
  <c r="K16" i="1"/>
  <c r="M16" i="1" s="1"/>
  <c r="H16" i="1"/>
  <c r="G16" i="1"/>
  <c r="I16" i="1" s="1"/>
  <c r="E16" i="1"/>
  <c r="D16" i="1"/>
  <c r="F16" i="1" s="1"/>
  <c r="J16" i="1" s="1"/>
  <c r="O15" i="1"/>
  <c r="N15" i="1"/>
  <c r="P15" i="1" s="1"/>
  <c r="Q15" i="1" s="1"/>
  <c r="M15" i="1"/>
  <c r="L15" i="1"/>
  <c r="K15" i="1"/>
  <c r="I15" i="1"/>
  <c r="H15" i="1"/>
  <c r="G15" i="1"/>
  <c r="E15" i="1"/>
  <c r="F15" i="1" s="1"/>
  <c r="J15" i="1" s="1"/>
  <c r="D15" i="1"/>
  <c r="I11" i="1"/>
  <c r="P10" i="1"/>
  <c r="Q10" i="1" s="1"/>
  <c r="M10" i="1"/>
  <c r="J10" i="1"/>
  <c r="I10" i="1"/>
  <c r="F10" i="1"/>
  <c r="Q9" i="1"/>
  <c r="P9" i="1"/>
  <c r="M9" i="1"/>
  <c r="I9" i="1"/>
  <c r="J9" i="1" s="1"/>
  <c r="F9" i="1"/>
  <c r="P8" i="1"/>
  <c r="Q8" i="1" s="1"/>
  <c r="M8" i="1"/>
  <c r="I8" i="1"/>
  <c r="J8" i="1" s="1"/>
  <c r="F8" i="1"/>
  <c r="P7" i="1"/>
  <c r="Q7" i="1" s="1"/>
  <c r="M7" i="1"/>
  <c r="J7" i="1"/>
  <c r="I7" i="1"/>
  <c r="F7" i="1"/>
  <c r="P6" i="1"/>
  <c r="Q6" i="1" s="1"/>
  <c r="Q11" i="1" s="1"/>
  <c r="M6" i="1"/>
  <c r="M11" i="1" s="1"/>
  <c r="I6" i="1"/>
  <c r="J6" i="1" s="1"/>
  <c r="F6" i="1"/>
  <c r="F11" i="1" s="1"/>
  <c r="Q38" i="1" l="1"/>
  <c r="J37" i="1"/>
  <c r="Q54" i="1"/>
  <c r="Q34" i="1"/>
  <c r="J51" i="1"/>
  <c r="X147" i="1"/>
  <c r="J29" i="1"/>
  <c r="X156" i="1"/>
  <c r="T8" i="1"/>
  <c r="Q36" i="1"/>
  <c r="J53" i="1"/>
  <c r="J54" i="1"/>
  <c r="T63" i="1"/>
  <c r="J76" i="1"/>
  <c r="J11" i="1"/>
  <c r="Q16" i="1"/>
  <c r="Q20" i="1" s="1"/>
  <c r="J33" i="1"/>
  <c r="J34" i="1"/>
  <c r="J66" i="1"/>
  <c r="X138" i="1"/>
  <c r="Q147" i="1"/>
  <c r="M156" i="1"/>
  <c r="Q56" i="1"/>
  <c r="S11" i="1"/>
  <c r="T44" i="1"/>
  <c r="Q76" i="1"/>
  <c r="S76" i="1" s="1"/>
  <c r="F147" i="1"/>
  <c r="M147" i="1" s="1"/>
  <c r="F165" i="1"/>
  <c r="M165" i="1" s="1"/>
  <c r="F183" i="1"/>
  <c r="M183" i="1" s="1"/>
  <c r="J18" i="1"/>
  <c r="J20" i="1" s="1"/>
  <c r="J47" i="1"/>
  <c r="P11" i="1"/>
  <c r="T9" i="1" s="1"/>
  <c r="Q24" i="1"/>
  <c r="Q29" i="1" s="1"/>
  <c r="Q42" i="1"/>
  <c r="Q47" i="1" s="1"/>
  <c r="S47" i="1" s="1"/>
  <c r="Q61" i="1"/>
  <c r="Q66" i="1" s="1"/>
  <c r="S66" i="1" s="1"/>
  <c r="Q183" i="1"/>
  <c r="W10" i="3"/>
  <c r="U178" i="1"/>
  <c r="U183" i="1" s="1"/>
  <c r="F10" i="3"/>
  <c r="Y10" i="3"/>
  <c r="I76" i="1"/>
  <c r="T74" i="1" s="1"/>
  <c r="G10" i="3"/>
  <c r="AD10" i="3"/>
  <c r="E75" i="5"/>
  <c r="I66" i="1"/>
  <c r="T64" i="1" s="1"/>
  <c r="M174" i="1"/>
  <c r="U7" i="7"/>
  <c r="M7" i="7"/>
  <c r="E7" i="7"/>
  <c r="B74" i="7"/>
  <c r="V18" i="7"/>
  <c r="T7" i="7"/>
  <c r="L7" i="7"/>
  <c r="D7" i="7"/>
  <c r="B77" i="7"/>
  <c r="E77" i="7" s="1"/>
  <c r="V16" i="7"/>
  <c r="X10" i="7" s="1"/>
  <c r="Y10" i="7" s="1"/>
  <c r="R7" i="7"/>
  <c r="J7" i="7"/>
  <c r="B7" i="7"/>
  <c r="B75" i="7"/>
  <c r="Q7" i="7"/>
  <c r="I7" i="7"/>
  <c r="P7" i="7"/>
  <c r="H7" i="7"/>
  <c r="X6" i="7"/>
  <c r="Y6" i="7" s="1"/>
  <c r="F7" i="7"/>
  <c r="C7" i="7"/>
  <c r="B76" i="7"/>
  <c r="S7" i="7"/>
  <c r="O7" i="7"/>
  <c r="N7" i="7"/>
  <c r="K7" i="7"/>
  <c r="I29" i="1"/>
  <c r="T27" i="1" s="1"/>
  <c r="I47" i="1"/>
  <c r="T45" i="1" s="1"/>
  <c r="Q174" i="1"/>
  <c r="O10" i="3"/>
  <c r="AL10" i="3"/>
  <c r="G7" i="7"/>
  <c r="Q165" i="1"/>
  <c r="X165" i="1" s="1"/>
  <c r="U174" i="1"/>
  <c r="X174" i="1" s="1"/>
  <c r="Q10" i="3"/>
  <c r="N9" i="7"/>
  <c r="F9" i="7"/>
  <c r="B82" i="7"/>
  <c r="E82" i="7" s="1"/>
  <c r="U9" i="7"/>
  <c r="M9" i="7"/>
  <c r="E9" i="7"/>
  <c r="U24" i="7"/>
  <c r="T9" i="7"/>
  <c r="D75" i="7"/>
  <c r="E75" i="7" s="1"/>
  <c r="S9" i="7"/>
  <c r="K9" i="7"/>
  <c r="C9" i="7"/>
  <c r="D78" i="7"/>
  <c r="R9" i="7"/>
  <c r="J9" i="7"/>
  <c r="B9" i="7"/>
  <c r="Q9" i="7"/>
  <c r="I9" i="7"/>
  <c r="D9" i="7"/>
  <c r="B81" i="7"/>
  <c r="P9" i="7"/>
  <c r="O9" i="7"/>
  <c r="L9" i="7"/>
  <c r="E64" i="7"/>
  <c r="H9" i="7"/>
  <c r="B83" i="3"/>
  <c r="B84" i="3"/>
  <c r="E84" i="3" s="1"/>
  <c r="D79" i="3"/>
  <c r="AN10" i="3"/>
  <c r="AF10" i="3"/>
  <c r="X10" i="3"/>
  <c r="P10" i="3"/>
  <c r="H10" i="3"/>
  <c r="AK10" i="3"/>
  <c r="AC10" i="3"/>
  <c r="U10" i="3"/>
  <c r="M10" i="3"/>
  <c r="E10" i="3"/>
  <c r="AJ10" i="3"/>
  <c r="AB10" i="3"/>
  <c r="T10" i="3"/>
  <c r="L10" i="3"/>
  <c r="D10" i="3"/>
  <c r="AI10" i="3"/>
  <c r="AA10" i="3"/>
  <c r="S10" i="3"/>
  <c r="K10" i="3"/>
  <c r="C10" i="3"/>
  <c r="B85" i="3"/>
  <c r="AH10" i="3"/>
  <c r="Z10" i="3"/>
  <c r="R10" i="3"/>
  <c r="J10" i="3"/>
  <c r="B10" i="3"/>
  <c r="V10" i="3"/>
  <c r="AO10" i="3"/>
  <c r="E8" i="3"/>
  <c r="M8" i="3"/>
  <c r="U8" i="3"/>
  <c r="AC8" i="3"/>
  <c r="AK8" i="3"/>
  <c r="G12" i="3"/>
  <c r="O12" i="3"/>
  <c r="W12" i="3"/>
  <c r="AE12" i="3"/>
  <c r="AM12" i="3"/>
  <c r="D88" i="3"/>
  <c r="E88" i="3" s="1"/>
  <c r="L15" i="5"/>
  <c r="F8" i="3"/>
  <c r="N8" i="3"/>
  <c r="V8" i="3"/>
  <c r="AD8" i="3"/>
  <c r="H12" i="3"/>
  <c r="P12" i="3"/>
  <c r="X12" i="3"/>
  <c r="AF12" i="3"/>
  <c r="AN12" i="3"/>
  <c r="B74" i="5"/>
  <c r="E74" i="5" s="1"/>
  <c r="Q7" i="5"/>
  <c r="I7" i="5"/>
  <c r="B75" i="5"/>
  <c r="N7" i="5"/>
  <c r="F7" i="5"/>
  <c r="U7" i="5"/>
  <c r="M7" i="5"/>
  <c r="E7" i="5"/>
  <c r="V18" i="5"/>
  <c r="B20" i="5" s="1"/>
  <c r="C43" i="5" s="1"/>
  <c r="T7" i="5"/>
  <c r="L7" i="5"/>
  <c r="D7" i="5"/>
  <c r="O7" i="5"/>
  <c r="N15" i="5"/>
  <c r="AP19" i="3"/>
  <c r="B79" i="3"/>
  <c r="B82" i="3"/>
  <c r="AP17" i="3"/>
  <c r="AR9" i="3" s="1"/>
  <c r="AS9" i="3" s="1"/>
  <c r="G8" i="3"/>
  <c r="O8" i="3"/>
  <c r="W8" i="3"/>
  <c r="AE8" i="3"/>
  <c r="AM8" i="3"/>
  <c r="I12" i="3"/>
  <c r="Q12" i="3"/>
  <c r="Y12" i="3"/>
  <c r="AG12" i="3"/>
  <c r="AO12" i="3"/>
  <c r="B86" i="3"/>
  <c r="E86" i="3" s="1"/>
  <c r="X6" i="5"/>
  <c r="Y6" i="5" s="1"/>
  <c r="D77" i="5"/>
  <c r="E77" i="5" s="1"/>
  <c r="U15" i="5"/>
  <c r="M15" i="5"/>
  <c r="E15" i="5"/>
  <c r="R15" i="5"/>
  <c r="J15" i="5"/>
  <c r="B15" i="5"/>
  <c r="Q15" i="5"/>
  <c r="I15" i="5"/>
  <c r="E63" i="5"/>
  <c r="P15" i="5"/>
  <c r="H15" i="5"/>
  <c r="X14" i="5"/>
  <c r="Y14" i="5" s="1"/>
  <c r="O15" i="5"/>
  <c r="B76" i="5"/>
  <c r="E79" i="5"/>
  <c r="E80" i="7"/>
  <c r="AR7" i="3"/>
  <c r="AS7" i="3" s="1"/>
  <c r="H8" i="3"/>
  <c r="P8" i="3"/>
  <c r="X8" i="3"/>
  <c r="AF8" i="3"/>
  <c r="AN8" i="3"/>
  <c r="B12" i="3"/>
  <c r="J12" i="3"/>
  <c r="R12" i="3"/>
  <c r="Z12" i="3"/>
  <c r="AH12" i="3"/>
  <c r="G14" i="3"/>
  <c r="B28" i="3" s="1"/>
  <c r="O14" i="3"/>
  <c r="W14" i="3"/>
  <c r="AE14" i="3"/>
  <c r="AM14" i="3"/>
  <c r="D16" i="3"/>
  <c r="B29" i="3" s="1"/>
  <c r="L16" i="3"/>
  <c r="T16" i="3"/>
  <c r="B80" i="3"/>
  <c r="E80" i="3" s="1"/>
  <c r="D83" i="3"/>
  <c r="E83" i="3" s="1"/>
  <c r="B7" i="5"/>
  <c r="R7" i="5"/>
  <c r="C15" i="5"/>
  <c r="S15" i="5"/>
  <c r="D83" i="5"/>
  <c r="E83" i="5" s="1"/>
  <c r="E76" i="7"/>
  <c r="C8" i="3"/>
  <c r="B25" i="3" s="1"/>
  <c r="K8" i="3"/>
  <c r="S8" i="3"/>
  <c r="AA8" i="3"/>
  <c r="AI8" i="3"/>
  <c r="E12" i="3"/>
  <c r="M12" i="3"/>
  <c r="U12" i="3"/>
  <c r="AC12" i="3"/>
  <c r="AK12" i="3"/>
  <c r="R14" i="3"/>
  <c r="Z14" i="3"/>
  <c r="AH14" i="3"/>
  <c r="AM16" i="3"/>
  <c r="AE16" i="3"/>
  <c r="W16" i="3"/>
  <c r="D87" i="3"/>
  <c r="E87" i="3" s="1"/>
  <c r="E64" i="3"/>
  <c r="AJ16" i="3"/>
  <c r="AB16" i="3"/>
  <c r="D82" i="3"/>
  <c r="E82" i="3" s="1"/>
  <c r="AI16" i="3"/>
  <c r="AA16" i="3"/>
  <c r="D85" i="3"/>
  <c r="E85" i="3" s="1"/>
  <c r="AH16" i="3"/>
  <c r="G16" i="3"/>
  <c r="O16" i="3"/>
  <c r="X16" i="3"/>
  <c r="AL16" i="3"/>
  <c r="E65" i="3"/>
  <c r="D81" i="3"/>
  <c r="E81" i="3" s="1"/>
  <c r="H7" i="5"/>
  <c r="G15" i="5"/>
  <c r="E9" i="5"/>
  <c r="B25" i="5" s="1"/>
  <c r="M9" i="5"/>
  <c r="U9" i="5"/>
  <c r="F11" i="5"/>
  <c r="B26" i="5" s="1"/>
  <c r="N11" i="5"/>
  <c r="G13" i="5"/>
  <c r="B27" i="5" s="1"/>
  <c r="O13" i="5"/>
  <c r="D76" i="5"/>
  <c r="E76" i="5" s="1"/>
  <c r="B81" i="5"/>
  <c r="B11" i="7"/>
  <c r="J11" i="7"/>
  <c r="R11" i="7"/>
  <c r="C13" i="7"/>
  <c r="B27" i="7" s="1"/>
  <c r="K13" i="7"/>
  <c r="S13" i="7"/>
  <c r="D15" i="7"/>
  <c r="L15" i="7"/>
  <c r="T15" i="7"/>
  <c r="B78" i="7"/>
  <c r="D81" i="7"/>
  <c r="E81" i="7" s="1"/>
  <c r="F9" i="5"/>
  <c r="N9" i="5"/>
  <c r="G11" i="5"/>
  <c r="O11" i="5"/>
  <c r="X12" i="5"/>
  <c r="Y12" i="5" s="1"/>
  <c r="B18" i="5" s="1"/>
  <c r="H13" i="5"/>
  <c r="P13" i="5"/>
  <c r="B78" i="5"/>
  <c r="D81" i="5"/>
  <c r="E81" i="5" s="1"/>
  <c r="C11" i="7"/>
  <c r="K11" i="7"/>
  <c r="S11" i="7"/>
  <c r="D13" i="7"/>
  <c r="L13" i="7"/>
  <c r="T13" i="7"/>
  <c r="E15" i="7"/>
  <c r="M15" i="7"/>
  <c r="U15" i="7"/>
  <c r="E65" i="7"/>
  <c r="B83" i="7"/>
  <c r="G9" i="5"/>
  <c r="X10" i="5"/>
  <c r="Y10" i="5" s="1"/>
  <c r="H11" i="5"/>
  <c r="P11" i="5"/>
  <c r="I13" i="5"/>
  <c r="Q13" i="5"/>
  <c r="E64" i="5"/>
  <c r="D78" i="5"/>
  <c r="B83" i="5"/>
  <c r="D11" i="7"/>
  <c r="L11" i="7"/>
  <c r="T11" i="7"/>
  <c r="E13" i="7"/>
  <c r="M13" i="7"/>
  <c r="U13" i="7"/>
  <c r="F15" i="7"/>
  <c r="N15" i="7"/>
  <c r="B80" i="7"/>
  <c r="D83" i="7"/>
  <c r="E83" i="7" s="1"/>
  <c r="G15" i="7"/>
  <c r="O15" i="7"/>
  <c r="G13" i="7"/>
  <c r="O13" i="7"/>
  <c r="X14" i="7"/>
  <c r="Y14" i="7" s="1"/>
  <c r="H15" i="7"/>
  <c r="P15" i="7"/>
  <c r="S11" i="5"/>
  <c r="G11" i="7"/>
  <c r="O11" i="7"/>
  <c r="X12" i="7"/>
  <c r="Y12" i="7" s="1"/>
  <c r="H13" i="7"/>
  <c r="P13" i="7"/>
  <c r="I15" i="7"/>
  <c r="E63" i="7"/>
  <c r="D74" i="7"/>
  <c r="E74" i="7" s="1"/>
  <c r="B19" i="5" l="1"/>
  <c r="S20" i="1"/>
  <c r="B28" i="7"/>
  <c r="B25" i="7"/>
  <c r="B21" i="3"/>
  <c r="C44" i="3" s="1"/>
  <c r="AP20" i="3"/>
  <c r="B31" i="3" s="1"/>
  <c r="E44" i="3" s="1"/>
  <c r="S29" i="1"/>
  <c r="J38" i="1"/>
  <c r="E79" i="3"/>
  <c r="X183" i="1"/>
  <c r="E78" i="5"/>
  <c r="E78" i="7"/>
  <c r="J56" i="1"/>
  <c r="S56" i="1" s="1"/>
  <c r="B64" i="5"/>
  <c r="AR11" i="3"/>
  <c r="AS11" i="3" s="1"/>
  <c r="B19" i="3" s="1"/>
  <c r="V19" i="5"/>
  <c r="B30" i="5" s="1"/>
  <c r="E43" i="5" s="1"/>
  <c r="X8" i="7"/>
  <c r="Y8" i="7" s="1"/>
  <c r="B18" i="7" s="1"/>
  <c r="B24" i="7"/>
  <c r="F67" i="7"/>
  <c r="B20" i="7"/>
  <c r="C43" i="7" s="1"/>
  <c r="V19" i="7"/>
  <c r="B30" i="7" s="1"/>
  <c r="B28" i="5"/>
  <c r="B27" i="3"/>
  <c r="B24" i="5"/>
  <c r="B23" i="5" s="1"/>
  <c r="B29" i="5" s="1"/>
  <c r="E62" i="5" s="1"/>
  <c r="B63" i="5" s="1"/>
  <c r="B26" i="7"/>
  <c r="AR15" i="3"/>
  <c r="AS15" i="3" s="1"/>
  <c r="AR13" i="3"/>
  <c r="AS13" i="3" s="1"/>
  <c r="B26" i="3"/>
  <c r="B24" i="3" s="1"/>
  <c r="B30" i="3" s="1"/>
  <c r="E63" i="3" s="1"/>
  <c r="S38" i="1"/>
  <c r="I79" i="3" l="1"/>
  <c r="B69" i="3"/>
  <c r="B68" i="3"/>
  <c r="B66" i="3"/>
  <c r="B65" i="3"/>
  <c r="B64" i="3"/>
  <c r="B19" i="7"/>
  <c r="B33" i="7" s="1"/>
  <c r="A56" i="7"/>
  <c r="A47" i="7"/>
  <c r="H67" i="7"/>
  <c r="E43" i="7"/>
  <c r="B23" i="7"/>
  <c r="B29" i="7" s="1"/>
  <c r="E62" i="7" s="1"/>
  <c r="I74" i="5"/>
  <c r="B65" i="5"/>
  <c r="B33" i="5"/>
  <c r="A47" i="5"/>
  <c r="A48" i="3"/>
  <c r="B20" i="3"/>
  <c r="B34" i="3" s="1"/>
  <c r="A57" i="3"/>
  <c r="A56" i="5"/>
  <c r="L34" i="3" l="1"/>
  <c r="L33" i="3"/>
  <c r="A52" i="5"/>
  <c r="A48" i="5"/>
  <c r="I74" i="7"/>
  <c r="B63" i="7"/>
  <c r="B64" i="7"/>
  <c r="B65" i="7"/>
  <c r="I87" i="3"/>
  <c r="F87" i="3" s="1"/>
  <c r="I88" i="3"/>
  <c r="F88" i="3" s="1"/>
  <c r="I80" i="3"/>
  <c r="F80" i="3" s="1"/>
  <c r="I83" i="3"/>
  <c r="F83" i="3" s="1"/>
  <c r="I86" i="3"/>
  <c r="F86" i="3" s="1"/>
  <c r="I82" i="3"/>
  <c r="F82" i="3" s="1"/>
  <c r="I85" i="3"/>
  <c r="F85" i="3" s="1"/>
  <c r="I81" i="3"/>
  <c r="F81" i="3" s="1"/>
  <c r="I84" i="3"/>
  <c r="F84" i="3" s="1"/>
  <c r="I78" i="5"/>
  <c r="F78" i="5" s="1"/>
  <c r="I79" i="5"/>
  <c r="F79" i="5" s="1"/>
  <c r="I82" i="5"/>
  <c r="F82" i="5" s="1"/>
  <c r="I77" i="5"/>
  <c r="F77" i="5" s="1"/>
  <c r="I80" i="5"/>
  <c r="F80" i="5" s="1"/>
  <c r="I83" i="5"/>
  <c r="F83" i="5" s="1"/>
  <c r="I76" i="5"/>
  <c r="F76" i="5" s="1"/>
  <c r="I75" i="5"/>
  <c r="F75" i="5" s="1"/>
  <c r="I81" i="5"/>
  <c r="F81" i="5" s="1"/>
  <c r="F74" i="5"/>
  <c r="L32" i="5"/>
  <c r="L33" i="5"/>
  <c r="L33" i="7"/>
  <c r="L32" i="7"/>
  <c r="F79" i="3"/>
  <c r="A52" i="7"/>
  <c r="A48" i="7"/>
  <c r="A49" i="3"/>
  <c r="A53" i="3"/>
  <c r="I83" i="7" l="1"/>
  <c r="F83" i="7" s="1"/>
  <c r="I75" i="7"/>
  <c r="F75" i="7" s="1"/>
  <c r="I78" i="7"/>
  <c r="F78" i="7" s="1"/>
  <c r="I81" i="7"/>
  <c r="F81" i="7" s="1"/>
  <c r="I76" i="7"/>
  <c r="F76" i="7" s="1"/>
  <c r="I79" i="7"/>
  <c r="F79" i="7" s="1"/>
  <c r="I82" i="7"/>
  <c r="F82" i="7" s="1"/>
  <c r="I80" i="7"/>
  <c r="F80" i="7" s="1"/>
  <c r="I77" i="7"/>
  <c r="F77" i="7" s="1"/>
  <c r="F74" i="7"/>
</calcChain>
</file>

<file path=xl/sharedStrings.xml><?xml version="1.0" encoding="utf-8"?>
<sst xmlns="http://schemas.openxmlformats.org/spreadsheetml/2006/main" count="598" uniqueCount="143">
  <si>
    <t>CAD dimensions</t>
  </si>
  <si>
    <t>Printed Dimensions</t>
  </si>
  <si>
    <t>Speed</t>
  </si>
  <si>
    <t>2dp</t>
  </si>
  <si>
    <t>Midline</t>
  </si>
  <si>
    <t>Max</t>
  </si>
  <si>
    <t>50 mm 200C</t>
  </si>
  <si>
    <t>Cube</t>
  </si>
  <si>
    <t>1-3 (x)</t>
  </si>
  <si>
    <t>av 1-3</t>
  </si>
  <si>
    <t>2-4 (z)</t>
  </si>
  <si>
    <t>av 2-4</t>
  </si>
  <si>
    <t>avg midline</t>
  </si>
  <si>
    <t>av max</t>
  </si>
  <si>
    <t>Temperature</t>
  </si>
  <si>
    <t>200C 50mm</t>
  </si>
  <si>
    <t>x av</t>
  </si>
  <si>
    <t>z av</t>
  </si>
  <si>
    <t>average</t>
  </si>
  <si>
    <t>1dp</t>
  </si>
  <si>
    <t xml:space="preserve">av 1-3 </t>
  </si>
  <si>
    <t xml:space="preserve">av 2-4 </t>
  </si>
  <si>
    <t>av midline</t>
  </si>
  <si>
    <t>180C 50mm</t>
  </si>
  <si>
    <t>cube</t>
  </si>
  <si>
    <t>220C 50mm</t>
  </si>
  <si>
    <t>190 C 50 mm/s</t>
  </si>
  <si>
    <t>210C 50 mm/s</t>
  </si>
  <si>
    <t>Scan dimensions</t>
  </si>
  <si>
    <t>(Top face)</t>
  </si>
  <si>
    <t>Second set of measurements</t>
  </si>
  <si>
    <t>x axis
(down)</t>
  </si>
  <si>
    <t>z axis
(across)</t>
  </si>
  <si>
    <t xml:space="preserve">x axis </t>
  </si>
  <si>
    <t>z axis</t>
  </si>
  <si>
    <t>av</t>
  </si>
  <si>
    <t>Average dimensions</t>
  </si>
  <si>
    <t>Print</t>
  </si>
  <si>
    <t>Axis</t>
  </si>
  <si>
    <t>a</t>
  </si>
  <si>
    <t>b</t>
  </si>
  <si>
    <t>Mid or Max</t>
  </si>
  <si>
    <t>Mid</t>
  </si>
  <si>
    <t>mid</t>
  </si>
  <si>
    <t>max</t>
  </si>
  <si>
    <t>Reading</t>
  </si>
  <si>
    <t>Mean</t>
  </si>
  <si>
    <t>xn - xG</t>
  </si>
  <si>
    <t>(xn - xG)^2</t>
  </si>
  <si>
    <t>(x1)</t>
  </si>
  <si>
    <t>(xi-x1)^2</t>
  </si>
  <si>
    <t>(x2)</t>
  </si>
  <si>
    <t>(xi-x2)^2</t>
  </si>
  <si>
    <t>(x3)</t>
  </si>
  <si>
    <t>(xi-x3)^2</t>
  </si>
  <si>
    <t>grand mean -&gt;</t>
  </si>
  <si>
    <t>(xG)</t>
  </si>
  <si>
    <t>Between group variability:</t>
  </si>
  <si>
    <t xml:space="preserve">SSb = </t>
  </si>
  <si>
    <t>(k)</t>
  </si>
  <si>
    <t>no. of sample means</t>
  </si>
  <si>
    <t>MSb=</t>
  </si>
  <si>
    <t>(N)</t>
  </si>
  <si>
    <t>no. of samples</t>
  </si>
  <si>
    <t>DFb=</t>
  </si>
  <si>
    <t>(n)</t>
  </si>
  <si>
    <t>sample size</t>
  </si>
  <si>
    <t>Within group variability:</t>
  </si>
  <si>
    <t>SSw=</t>
  </si>
  <si>
    <t>SS1=</t>
  </si>
  <si>
    <t>SS2=</t>
  </si>
  <si>
    <t>SS3=</t>
  </si>
  <si>
    <t>MSw=</t>
  </si>
  <si>
    <t>DFw=</t>
  </si>
  <si>
    <t xml:space="preserve">F = </t>
  </si>
  <si>
    <t>MSb/MSw</t>
  </si>
  <si>
    <t>if F&gt;Fcrit</t>
  </si>
  <si>
    <t>reject null hypothesis</t>
  </si>
  <si>
    <t>(significant diff)</t>
  </si>
  <si>
    <t>F&gt;Fcrit</t>
  </si>
  <si>
    <t>F=</t>
  </si>
  <si>
    <t>if F&lt;Fcrit</t>
  </si>
  <si>
    <t>accept null hypothesis</t>
  </si>
  <si>
    <t>(no significant diff)</t>
  </si>
  <si>
    <t>F&lt;Fcrit</t>
  </si>
  <si>
    <t>Calculated Fcrit:</t>
  </si>
  <si>
    <t>https://www.danielsoper.com/statcalc/calculator.aspx?id=4</t>
  </si>
  <si>
    <t>for a=0.05</t>
  </si>
  <si>
    <t>df1=</t>
  </si>
  <si>
    <t>df2=</t>
  </si>
  <si>
    <t>Eta squared= SSb/SStotal</t>
  </si>
  <si>
    <t>small effect</t>
  </si>
  <si>
    <t>https://www.spss-tutorials.com/effect-size/#:~:text=ANOVA%20%2D%20(Partial)%20Eta%20Squared&amp;text=%CE%B72%20%3D%200.01%20indicates%20a,0.14%20indicates%20a%20large%20effect.</t>
  </si>
  <si>
    <t>% of difference was due to approach used</t>
  </si>
  <si>
    <t>med effect</t>
  </si>
  <si>
    <t>IDV had</t>
  </si>
  <si>
    <t>medium</t>
  </si>
  <si>
    <t>effect on differences</t>
  </si>
  <si>
    <t>large effect</t>
  </si>
  <si>
    <t>cohen's f=</t>
  </si>
  <si>
    <t>sqrt(eta sq^2/(1- eta sq^2))</t>
  </si>
  <si>
    <t>small</t>
  </si>
  <si>
    <t>w^2=</t>
  </si>
  <si>
    <t xml:space="preserve">SSb - (dfb)(MSw) / SSb+SSw+MSw </t>
  </si>
  <si>
    <t>less biased than eta sq</t>
  </si>
  <si>
    <t>Tukey's HSD</t>
  </si>
  <si>
    <t>q=|x1-x2|/sqrt(MSw/n)</t>
  </si>
  <si>
    <t>AnOVa review. Tukey’s HSD (Honestly Significant Difference). Two-way AnOVa.</t>
  </si>
  <si>
    <t>MSw/n</t>
  </si>
  <si>
    <t>200 v 220</t>
  </si>
  <si>
    <t>|x1-x2|</t>
  </si>
  <si>
    <t>180 v 200</t>
  </si>
  <si>
    <t>180 v 220</t>
  </si>
  <si>
    <t>180v190</t>
  </si>
  <si>
    <t>190 v 200</t>
  </si>
  <si>
    <t>q value</t>
  </si>
  <si>
    <t>Tukey Q Calculator</t>
  </si>
  <si>
    <t>Critical Values of Studentized Range Distribution(q) for Familywise ALPHA = .05.</t>
  </si>
  <si>
    <t>-</t>
  </si>
  <si>
    <t>Critical Values of the Studentized Range (q)</t>
  </si>
  <si>
    <t>(x4)</t>
  </si>
  <si>
    <t>(x5)</t>
  </si>
  <si>
    <t>SS4=</t>
  </si>
  <si>
    <t>SS5=</t>
  </si>
  <si>
    <t>q(5,195) =</t>
  </si>
  <si>
    <t>x1</t>
  </si>
  <si>
    <t>x2</t>
  </si>
  <si>
    <t>Midline dimensions</t>
  </si>
  <si>
    <t>Effect Size in Statistics - The Ultimate Guide</t>
  </si>
  <si>
    <t>large</t>
  </si>
  <si>
    <t>https://www.sfu.ca/~jackd/Stat302/Wk04-2_Full.pdf</t>
  </si>
  <si>
    <t>https://www.socscistatistics.com/pvalues/qcalculator.aspx</t>
  </si>
  <si>
    <t>https://www.stat.purdue.edu/~lingsong/teaching/2018fall/q-table.pdf</t>
  </si>
  <si>
    <t>https://elvers.us/stats/tables/qprobability.html</t>
  </si>
  <si>
    <t>(xi-x4)^2</t>
  </si>
  <si>
    <t>(xi-x5)^2</t>
  </si>
  <si>
    <t>q(5,95) =</t>
  </si>
  <si>
    <t>Max dimensions</t>
  </si>
  <si>
    <t>x4</t>
  </si>
  <si>
    <t>x5</t>
  </si>
  <si>
    <t>q(</t>
  </si>
  <si>
    <t>,</t>
  </si>
  <si>
    <t>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</si>
</sst>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\-d"/>
    <numFmt numFmtId="165" formatCode="0.0"/>
    <numFmt numFmtId="166" formatCode="0.00000"/>
    <numFmt numFmtId="167" formatCode="0.000"/>
  </numFmts>
  <fonts count="32">
    <font>
      <sz val="11"/>
      <color theme="1"/>
      <name val="Calibri"/>
      <scheme val="minor"/>
    </font>
    <font>
      <b/>
      <sz val="8"/>
      <color theme="1"/>
      <name val="Comfortaa"/>
    </font>
    <font>
      <sz val="8"/>
      <color theme="1"/>
      <name val="Comfortaa"/>
    </font>
    <font>
      <b/>
      <sz val="8"/>
      <color rgb="FF000000"/>
      <name val="Comfortaa"/>
    </font>
    <font>
      <sz val="8"/>
      <color rgb="FF000000"/>
      <name val="Comfortaa"/>
    </font>
    <font>
      <b/>
      <sz val="10"/>
      <color rgb="FF000000"/>
      <name val="Comfortaa"/>
    </font>
    <font>
      <i/>
      <sz val="8"/>
      <color rgb="FF000000"/>
      <name val="Comfortaa"/>
    </font>
    <font>
      <sz val="8"/>
      <color rgb="FF999999"/>
      <name val="Comfortaa"/>
    </font>
    <font>
      <sz val="8"/>
      <color rgb="FFB7B7B7"/>
      <name val="Comfortaa"/>
    </font>
    <font>
      <i/>
      <sz val="8"/>
      <color theme="1"/>
      <name val="Comfortaa"/>
    </font>
    <font>
      <sz val="11"/>
      <color theme="1"/>
      <name val="Calibri"/>
      <scheme val="minor"/>
    </font>
    <font>
      <sz val="11"/>
      <color theme="1"/>
      <name val="Calibri"/>
    </font>
    <font>
      <i/>
      <strike/>
      <sz val="8"/>
      <color theme="1"/>
      <name val="Comfortaa"/>
    </font>
    <font>
      <sz val="11"/>
      <color rgb="FF999999"/>
      <name val="Calibri"/>
      <scheme val="minor"/>
    </font>
    <font>
      <i/>
      <strike/>
      <sz val="8"/>
      <color rgb="FF999999"/>
      <name val="Comfortaa"/>
    </font>
    <font>
      <i/>
      <strike/>
      <sz val="8"/>
      <color rgb="FF666666"/>
      <name val="Comfortaa"/>
    </font>
    <font>
      <sz val="8"/>
      <color rgb="FF666666"/>
      <name val="Comfortaa"/>
    </font>
    <font>
      <sz val="11"/>
      <color rgb="FF666666"/>
      <name val="Calibri"/>
      <scheme val="minor"/>
    </font>
    <font>
      <b/>
      <i/>
      <sz val="8"/>
      <color theme="1"/>
      <name val="Comfortaa"/>
    </font>
    <font>
      <b/>
      <strike/>
      <sz val="8"/>
      <color theme="1"/>
      <name val="Comfortaa"/>
    </font>
    <font>
      <sz val="11"/>
      <name val="Calibri"/>
    </font>
    <font>
      <i/>
      <sz val="8"/>
      <color rgb="FF666666"/>
      <name val="Comfortaa"/>
    </font>
    <font>
      <i/>
      <sz val="8"/>
      <color rgb="FFB7B7B7"/>
      <name val="Comfortaa"/>
    </font>
    <font>
      <u/>
      <sz val="8"/>
      <color rgb="FF0000FF"/>
      <name val="Comfortaa"/>
    </font>
    <font>
      <u/>
      <sz val="8"/>
      <color rgb="FF0563C1"/>
      <name val="Comfortaa"/>
    </font>
    <font>
      <u/>
      <sz val="8"/>
      <color rgb="FF0000FF"/>
      <name val="Comfortaa"/>
    </font>
    <font>
      <sz val="11"/>
      <color rgb="FF000000"/>
      <name val="Inconsolata"/>
    </font>
    <font>
      <u/>
      <sz val="8"/>
      <color rgb="FF0000FF"/>
      <name val="Comfortaa"/>
    </font>
    <font>
      <sz val="11"/>
      <color rgb="FFF7981D"/>
      <name val="Inconsolata"/>
    </font>
    <font>
      <sz val="11"/>
      <color theme="1"/>
      <name val="Inconsolata"/>
    </font>
    <font>
      <u/>
      <sz val="8"/>
      <color rgb="FF0563C1"/>
      <name val="Comfortaa"/>
    </font>
    <font>
      <i/>
      <sz val="8"/>
      <color rgb="FF999999"/>
      <name val="Comfortaa"/>
    </font>
  </fonts>
  <fills count="18">
    <fill>
      <patternFill patternType="none"/>
    </fill>
    <fill>
      <patternFill patternType="gray125"/>
    </fill>
    <fill>
      <patternFill patternType="solid">
        <fgColor rgb="FFD9D2E9"/>
        <bgColor rgb="FFD9D2E9"/>
      </patternFill>
    </fill>
    <fill>
      <patternFill patternType="solid">
        <fgColor rgb="FFCFE2F3"/>
        <bgColor rgb="FFCFE2F3"/>
      </patternFill>
    </fill>
    <fill>
      <patternFill patternType="solid">
        <fgColor rgb="FF3D85C6"/>
        <bgColor rgb="FF3D85C6"/>
      </patternFill>
    </fill>
    <fill>
      <patternFill patternType="solid">
        <fgColor rgb="FF9FC5E8"/>
        <bgColor rgb="FF9FC5E8"/>
      </patternFill>
    </fill>
    <fill>
      <patternFill patternType="solid">
        <fgColor rgb="FF6FA8DC"/>
        <bgColor rgb="FF6FA8DC"/>
      </patternFill>
    </fill>
    <fill>
      <patternFill patternType="solid">
        <fgColor rgb="FFFFFF00"/>
        <bgColor rgb="FFFFFF00"/>
      </patternFill>
    </fill>
    <fill>
      <patternFill patternType="solid">
        <fgColor rgb="FF666666"/>
        <bgColor rgb="FF666666"/>
      </patternFill>
    </fill>
    <fill>
      <patternFill patternType="solid">
        <fgColor rgb="FFFCE5CD"/>
        <bgColor rgb="FFFCE5CD"/>
      </patternFill>
    </fill>
    <fill>
      <patternFill patternType="solid">
        <fgColor rgb="FFC9DAF8"/>
        <bgColor rgb="FFC9DAF8"/>
      </patternFill>
    </fill>
    <fill>
      <patternFill patternType="solid">
        <fgColor rgb="FFEAD1DC"/>
        <bgColor rgb="FFEAD1DC"/>
      </patternFill>
    </fill>
    <fill>
      <patternFill patternType="solid">
        <fgColor rgb="FFD9EAD3"/>
        <bgColor rgb="FFD9EAD3"/>
      </patternFill>
    </fill>
    <fill>
      <patternFill patternType="solid">
        <fgColor rgb="FFFFFFFF"/>
        <bgColor rgb="FFFFFFFF"/>
      </patternFill>
    </fill>
    <fill>
      <patternFill patternType="solid">
        <fgColor rgb="FFF9CB9C"/>
        <bgColor rgb="FFF9CB9C"/>
      </patternFill>
    </fill>
    <fill>
      <patternFill patternType="solid">
        <fgColor rgb="FFF6B26B"/>
        <bgColor rgb="FFF6B26B"/>
      </patternFill>
    </fill>
    <fill>
      <patternFill patternType="solid">
        <fgColor rgb="FFE69138"/>
        <bgColor rgb="FFE69138"/>
      </patternFill>
    </fill>
    <fill>
      <patternFill patternType="solid">
        <fgColor rgb="FF783F04"/>
        <bgColor rgb="FF783F04"/>
      </patternFill>
    </fill>
  </fills>
  <borders count="3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dotted">
        <color rgb="FF000000"/>
      </left>
      <right/>
      <top style="dotted">
        <color rgb="FF000000"/>
      </top>
      <bottom/>
      <diagonal/>
    </border>
    <border>
      <left/>
      <right/>
      <top style="dotted">
        <color rgb="FF000000"/>
      </top>
      <bottom/>
      <diagonal/>
    </border>
    <border>
      <left/>
      <right style="dotted">
        <color rgb="FF000000"/>
      </right>
      <top style="dotted">
        <color rgb="FF000000"/>
      </top>
      <bottom/>
      <diagonal/>
    </border>
    <border>
      <left style="dotted">
        <color rgb="FF000000"/>
      </left>
      <right/>
      <top/>
      <bottom/>
      <diagonal/>
    </border>
    <border>
      <left/>
      <right style="dotted">
        <color rgb="FF000000"/>
      </right>
      <top/>
      <bottom/>
      <diagonal/>
    </border>
    <border>
      <left style="dotted">
        <color rgb="FF000000"/>
      </left>
      <right/>
      <top/>
      <bottom style="dotted">
        <color rgb="FF000000"/>
      </bottom>
      <diagonal/>
    </border>
    <border>
      <left/>
      <right/>
      <top/>
      <bottom style="dotted">
        <color rgb="FF000000"/>
      </bottom>
      <diagonal/>
    </border>
    <border>
      <left/>
      <right style="dotted">
        <color rgb="FF000000"/>
      </right>
      <top/>
      <bottom style="dotted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3" fillId="0" borderId="0" xfId="0" applyFont="1"/>
    <xf numFmtId="0" fontId="4" fillId="0" borderId="0" xfId="0" applyFont="1"/>
    <xf numFmtId="0" fontId="2" fillId="2" borderId="0" xfId="0" applyFont="1" applyFill="1"/>
    <xf numFmtId="0" fontId="5" fillId="0" borderId="0" xfId="0" applyFont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2" fillId="0" borderId="5" xfId="0" applyFont="1" applyBorder="1"/>
    <xf numFmtId="2" fontId="4" fillId="0" borderId="6" xfId="0" applyNumberFormat="1" applyFont="1" applyBorder="1"/>
    <xf numFmtId="0" fontId="4" fillId="0" borderId="5" xfId="0" applyFont="1" applyBorder="1"/>
    <xf numFmtId="0" fontId="6" fillId="2" borderId="0" xfId="0" applyFont="1" applyFill="1"/>
    <xf numFmtId="0" fontId="4" fillId="0" borderId="7" xfId="0" applyFont="1" applyBorder="1"/>
    <xf numFmtId="164" fontId="4" fillId="0" borderId="1" xfId="0" applyNumberFormat="1" applyFont="1" applyBorder="1"/>
    <xf numFmtId="0" fontId="4" fillId="0" borderId="1" xfId="0" applyFont="1" applyBorder="1"/>
    <xf numFmtId="0" fontId="4" fillId="0" borderId="8" xfId="0" applyFont="1" applyBorder="1"/>
    <xf numFmtId="0" fontId="2" fillId="0" borderId="9" xfId="0" applyFont="1" applyBorder="1"/>
    <xf numFmtId="164" fontId="4" fillId="0" borderId="10" xfId="0" applyNumberFormat="1" applyFont="1" applyBorder="1"/>
    <xf numFmtId="164" fontId="2" fillId="0" borderId="8" xfId="0" applyNumberFormat="1" applyFont="1" applyBorder="1"/>
    <xf numFmtId="0" fontId="2" fillId="0" borderId="8" xfId="0" applyFont="1" applyBorder="1"/>
    <xf numFmtId="0" fontId="4" fillId="0" borderId="9" xfId="0" applyFont="1" applyBorder="1"/>
    <xf numFmtId="2" fontId="4" fillId="0" borderId="11" xfId="0" applyNumberFormat="1" applyFont="1" applyBorder="1"/>
    <xf numFmtId="2" fontId="4" fillId="0" borderId="0" xfId="0" applyNumberFormat="1" applyFont="1"/>
    <xf numFmtId="2" fontId="7" fillId="0" borderId="0" xfId="0" applyNumberFormat="1" applyFont="1"/>
    <xf numFmtId="2" fontId="2" fillId="0" borderId="12" xfId="0" applyNumberFormat="1" applyFont="1" applyBorder="1"/>
    <xf numFmtId="2" fontId="7" fillId="0" borderId="12" xfId="0" applyNumberFormat="1" applyFont="1" applyBorder="1"/>
    <xf numFmtId="2" fontId="2" fillId="0" borderId="0" xfId="0" applyNumberFormat="1" applyFont="1"/>
    <xf numFmtId="0" fontId="4" fillId="2" borderId="0" xfId="0" applyFont="1" applyFill="1"/>
    <xf numFmtId="2" fontId="4" fillId="0" borderId="13" xfId="0" applyNumberFormat="1" applyFont="1" applyBorder="1"/>
    <xf numFmtId="2" fontId="4" fillId="0" borderId="14" xfId="0" applyNumberFormat="1" applyFont="1" applyBorder="1"/>
    <xf numFmtId="2" fontId="7" fillId="0" borderId="14" xfId="0" applyNumberFormat="1" applyFont="1" applyBorder="1"/>
    <xf numFmtId="2" fontId="2" fillId="0" borderId="15" xfId="0" applyNumberFormat="1" applyFont="1" applyBorder="1"/>
    <xf numFmtId="2" fontId="7" fillId="0" borderId="15" xfId="0" applyNumberFormat="1" applyFont="1" applyBorder="1"/>
    <xf numFmtId="2" fontId="4" fillId="0" borderId="16" xfId="0" applyNumberFormat="1" applyFont="1" applyBorder="1"/>
    <xf numFmtId="2" fontId="7" fillId="0" borderId="16" xfId="0" applyNumberFormat="1" applyFont="1" applyBorder="1"/>
    <xf numFmtId="2" fontId="2" fillId="0" borderId="16" xfId="0" applyNumberFormat="1" applyFont="1" applyBorder="1"/>
    <xf numFmtId="0" fontId="2" fillId="0" borderId="6" xfId="0" applyFont="1" applyBorder="1"/>
    <xf numFmtId="0" fontId="2" fillId="0" borderId="4" xfId="0" applyFont="1" applyBorder="1"/>
    <xf numFmtId="2" fontId="4" fillId="0" borderId="4" xfId="0" applyNumberFormat="1" applyFont="1" applyBorder="1"/>
    <xf numFmtId="2" fontId="4" fillId="0" borderId="5" xfId="0" applyNumberFormat="1" applyFont="1" applyBorder="1"/>
    <xf numFmtId="164" fontId="2" fillId="0" borderId="10" xfId="0" applyNumberFormat="1" applyFont="1" applyBorder="1"/>
    <xf numFmtId="164" fontId="4" fillId="0" borderId="8" xfId="0" applyNumberFormat="1" applyFont="1" applyBorder="1"/>
    <xf numFmtId="165" fontId="2" fillId="0" borderId="11" xfId="0" applyNumberFormat="1" applyFont="1" applyBorder="1"/>
    <xf numFmtId="165" fontId="2" fillId="0" borderId="0" xfId="0" applyNumberFormat="1" applyFont="1"/>
    <xf numFmtId="165" fontId="4" fillId="0" borderId="0" xfId="0" applyNumberFormat="1" applyFont="1"/>
    <xf numFmtId="165" fontId="4" fillId="0" borderId="12" xfId="0" applyNumberFormat="1" applyFont="1" applyBorder="1"/>
    <xf numFmtId="165" fontId="2" fillId="0" borderId="12" xfId="0" applyNumberFormat="1" applyFont="1" applyBorder="1"/>
    <xf numFmtId="165" fontId="2" fillId="0" borderId="13" xfId="0" applyNumberFormat="1" applyFont="1" applyBorder="1"/>
    <xf numFmtId="165" fontId="2" fillId="0" borderId="14" xfId="0" applyNumberFormat="1" applyFont="1" applyBorder="1"/>
    <xf numFmtId="165" fontId="4" fillId="0" borderId="14" xfId="0" applyNumberFormat="1" applyFont="1" applyBorder="1"/>
    <xf numFmtId="165" fontId="4" fillId="0" borderId="15" xfId="0" applyNumberFormat="1" applyFont="1" applyBorder="1"/>
    <xf numFmtId="165" fontId="2" fillId="0" borderId="15" xfId="0" applyNumberFormat="1" applyFont="1" applyBorder="1"/>
    <xf numFmtId="165" fontId="4" fillId="0" borderId="16" xfId="0" applyNumberFormat="1" applyFont="1" applyBorder="1"/>
    <xf numFmtId="165" fontId="2" fillId="0" borderId="16" xfId="0" applyNumberFormat="1" applyFont="1" applyBorder="1"/>
    <xf numFmtId="0" fontId="4" fillId="3" borderId="0" xfId="0" applyFont="1" applyFill="1"/>
    <xf numFmtId="0" fontId="4" fillId="0" borderId="6" xfId="0" applyFont="1" applyBorder="1"/>
    <xf numFmtId="0" fontId="6" fillId="3" borderId="0" xfId="0" applyFont="1" applyFill="1"/>
    <xf numFmtId="164" fontId="4" fillId="0" borderId="11" xfId="0" applyNumberFormat="1" applyFont="1" applyBorder="1"/>
    <xf numFmtId="164" fontId="4" fillId="0" borderId="0" xfId="0" applyNumberFormat="1" applyFont="1"/>
    <xf numFmtId="0" fontId="2" fillId="0" borderId="12" xfId="0" applyFont="1" applyBorder="1"/>
    <xf numFmtId="164" fontId="2" fillId="0" borderId="0" xfId="0" applyNumberFormat="1" applyFont="1"/>
    <xf numFmtId="0" fontId="7" fillId="0" borderId="0" xfId="0" applyFont="1"/>
    <xf numFmtId="0" fontId="4" fillId="0" borderId="12" xfId="0" applyFont="1" applyBorder="1"/>
    <xf numFmtId="2" fontId="8" fillId="0" borderId="0" xfId="0" applyNumberFormat="1" applyFont="1"/>
    <xf numFmtId="2" fontId="4" fillId="0" borderId="12" xfId="0" applyNumberFormat="1" applyFont="1" applyBorder="1"/>
    <xf numFmtId="2" fontId="8" fillId="0" borderId="14" xfId="0" applyNumberFormat="1" applyFont="1" applyBorder="1"/>
    <xf numFmtId="2" fontId="4" fillId="0" borderId="15" xfId="0" applyNumberFormat="1" applyFont="1" applyBorder="1"/>
    <xf numFmtId="165" fontId="4" fillId="0" borderId="11" xfId="0" applyNumberFormat="1" applyFont="1" applyBorder="1"/>
    <xf numFmtId="165" fontId="4" fillId="0" borderId="13" xfId="0" applyNumberFormat="1" applyFont="1" applyBorder="1"/>
    <xf numFmtId="0" fontId="6" fillId="4" borderId="0" xfId="0" applyFont="1" applyFill="1"/>
    <xf numFmtId="0" fontId="4" fillId="4" borderId="0" xfId="0" applyFont="1" applyFill="1"/>
    <xf numFmtId="0" fontId="8" fillId="0" borderId="0" xfId="0" applyFont="1"/>
    <xf numFmtId="0" fontId="4" fillId="5" borderId="0" xfId="0" applyFont="1" applyFill="1"/>
    <xf numFmtId="0" fontId="4" fillId="6" borderId="0" xfId="0" applyFont="1" applyFill="1"/>
    <xf numFmtId="0" fontId="1" fillId="0" borderId="17" xfId="0" applyFont="1" applyBorder="1"/>
    <xf numFmtId="0" fontId="9" fillId="0" borderId="17" xfId="0" applyFont="1" applyBorder="1"/>
    <xf numFmtId="0" fontId="10" fillId="0" borderId="17" xfId="0" applyFont="1" applyBorder="1"/>
    <xf numFmtId="0" fontId="2" fillId="0" borderId="17" xfId="0" applyFont="1" applyBorder="1"/>
    <xf numFmtId="0" fontId="2" fillId="7" borderId="18" xfId="0" applyFont="1" applyFill="1" applyBorder="1"/>
    <xf numFmtId="0" fontId="11" fillId="7" borderId="18" xfId="0" applyFont="1" applyFill="1" applyBorder="1"/>
    <xf numFmtId="0" fontId="11" fillId="0" borderId="17" xfId="0" applyFont="1" applyBorder="1"/>
    <xf numFmtId="0" fontId="11" fillId="0" borderId="0" xfId="0" applyFont="1"/>
    <xf numFmtId="0" fontId="4" fillId="8" borderId="3" xfId="0" applyFont="1" applyFill="1" applyBorder="1"/>
    <xf numFmtId="0" fontId="2" fillId="0" borderId="0" xfId="0" applyFont="1" applyAlignment="1">
      <alignment horizontal="right"/>
    </xf>
    <xf numFmtId="0" fontId="2" fillId="0" borderId="7" xfId="0" applyFont="1" applyBorder="1"/>
    <xf numFmtId="0" fontId="11" fillId="0" borderId="1" xfId="0" applyFont="1" applyBorder="1"/>
    <xf numFmtId="0" fontId="11" fillId="8" borderId="1" xfId="0" applyFont="1" applyFill="1" applyBorder="1"/>
    <xf numFmtId="0" fontId="11" fillId="0" borderId="19" xfId="0" applyFont="1" applyBorder="1"/>
    <xf numFmtId="0" fontId="4" fillId="8" borderId="1" xfId="0" applyFont="1" applyFill="1" applyBorder="1"/>
    <xf numFmtId="0" fontId="2" fillId="0" borderId="19" xfId="0" applyFont="1" applyBorder="1"/>
    <xf numFmtId="2" fontId="4" fillId="8" borderId="0" xfId="0" applyNumberFormat="1" applyFont="1" applyFill="1"/>
    <xf numFmtId="0" fontId="12" fillId="0" borderId="0" xfId="0" applyFont="1"/>
    <xf numFmtId="2" fontId="2" fillId="0" borderId="11" xfId="0" applyNumberFormat="1" applyFont="1" applyBorder="1" applyAlignment="1">
      <alignment horizontal="right"/>
    </xf>
    <xf numFmtId="2" fontId="2" fillId="0" borderId="0" xfId="0" applyNumberFormat="1" applyFont="1" applyAlignment="1">
      <alignment horizontal="right"/>
    </xf>
    <xf numFmtId="2" fontId="11" fillId="8" borderId="0" xfId="0" applyNumberFormat="1" applyFont="1" applyFill="1"/>
    <xf numFmtId="2" fontId="2" fillId="0" borderId="12" xfId="0" applyNumberFormat="1" applyFont="1" applyBorder="1" applyAlignment="1">
      <alignment horizontal="right"/>
    </xf>
    <xf numFmtId="2" fontId="4" fillId="8" borderId="14" xfId="0" applyNumberFormat="1" applyFont="1" applyFill="1" applyBorder="1"/>
    <xf numFmtId="2" fontId="2" fillId="0" borderId="13" xfId="0" applyNumberFormat="1" applyFont="1" applyBorder="1" applyAlignment="1">
      <alignment horizontal="right"/>
    </xf>
    <xf numFmtId="2" fontId="2" fillId="0" borderId="14" xfId="0" applyNumberFormat="1" applyFont="1" applyBorder="1" applyAlignment="1">
      <alignment horizontal="right"/>
    </xf>
    <xf numFmtId="2" fontId="11" fillId="8" borderId="14" xfId="0" applyNumberFormat="1" applyFont="1" applyFill="1" applyBorder="1"/>
    <xf numFmtId="2" fontId="2" fillId="0" borderId="15" xfId="0" applyNumberFormat="1" applyFont="1" applyBorder="1" applyAlignment="1">
      <alignment horizontal="right"/>
    </xf>
    <xf numFmtId="2" fontId="11" fillId="0" borderId="0" xfId="0" applyNumberFormat="1" applyFont="1"/>
    <xf numFmtId="2" fontId="11" fillId="0" borderId="14" xfId="0" applyNumberFormat="1" applyFont="1" applyBorder="1"/>
    <xf numFmtId="0" fontId="11" fillId="0" borderId="14" xfId="0" applyFont="1" applyBorder="1"/>
    <xf numFmtId="2" fontId="4" fillId="8" borderId="4" xfId="0" applyNumberFormat="1" applyFont="1" applyFill="1" applyBorder="1"/>
    <xf numFmtId="2" fontId="11" fillId="0" borderId="1" xfId="0" applyNumberFormat="1" applyFont="1" applyBorder="1"/>
    <xf numFmtId="2" fontId="11" fillId="8" borderId="1" xfId="0" applyNumberFormat="1" applyFont="1" applyFill="1" applyBorder="1"/>
    <xf numFmtId="2" fontId="2" fillId="0" borderId="1" xfId="0" applyNumberFormat="1" applyFont="1" applyBorder="1"/>
    <xf numFmtId="2" fontId="11" fillId="0" borderId="19" xfId="0" applyNumberFormat="1" applyFont="1" applyBorder="1"/>
    <xf numFmtId="164" fontId="4" fillId="8" borderId="8" xfId="0" applyNumberFormat="1" applyFont="1" applyFill="1" applyBorder="1"/>
    <xf numFmtId="164" fontId="2" fillId="0" borderId="7" xfId="0" applyNumberFormat="1" applyFont="1" applyBorder="1"/>
    <xf numFmtId="164" fontId="2" fillId="0" borderId="1" xfId="0" applyNumberFormat="1" applyFont="1" applyBorder="1"/>
    <xf numFmtId="164" fontId="11" fillId="8" borderId="1" xfId="0" applyNumberFormat="1" applyFont="1" applyFill="1" applyBorder="1"/>
    <xf numFmtId="165" fontId="7" fillId="0" borderId="11" xfId="0" applyNumberFormat="1" applyFont="1" applyBorder="1"/>
    <xf numFmtId="165" fontId="7" fillId="0" borderId="0" xfId="0" applyNumberFormat="1" applyFont="1"/>
    <xf numFmtId="165" fontId="7" fillId="8" borderId="0" xfId="0" applyNumberFormat="1" applyFont="1" applyFill="1"/>
    <xf numFmtId="165" fontId="7" fillId="0" borderId="12" xfId="0" applyNumberFormat="1" applyFont="1" applyBorder="1"/>
    <xf numFmtId="165" fontId="7" fillId="0" borderId="11" xfId="0" applyNumberFormat="1" applyFont="1" applyBorder="1" applyAlignment="1">
      <alignment horizontal="right"/>
    </xf>
    <xf numFmtId="165" fontId="7" fillId="0" borderId="0" xfId="0" applyNumberFormat="1" applyFont="1" applyAlignment="1">
      <alignment horizontal="right"/>
    </xf>
    <xf numFmtId="165" fontId="11" fillId="8" borderId="0" xfId="0" applyNumberFormat="1" applyFont="1" applyFill="1"/>
    <xf numFmtId="165" fontId="7" fillId="0" borderId="12" xfId="0" applyNumberFormat="1" applyFont="1" applyBorder="1" applyAlignment="1">
      <alignment horizontal="right"/>
    </xf>
    <xf numFmtId="0" fontId="13" fillId="0" borderId="0" xfId="0" applyFont="1"/>
    <xf numFmtId="0" fontId="14" fillId="0" borderId="0" xfId="0" applyFont="1"/>
    <xf numFmtId="2" fontId="7" fillId="0" borderId="0" xfId="0" applyNumberFormat="1" applyFont="1" applyAlignment="1">
      <alignment horizontal="center"/>
    </xf>
    <xf numFmtId="165" fontId="7" fillId="0" borderId="13" xfId="0" applyNumberFormat="1" applyFont="1" applyBorder="1"/>
    <xf numFmtId="165" fontId="7" fillId="0" borderId="14" xfId="0" applyNumberFormat="1" applyFont="1" applyBorder="1"/>
    <xf numFmtId="165" fontId="7" fillId="8" borderId="14" xfId="0" applyNumberFormat="1" applyFont="1" applyFill="1" applyBorder="1"/>
    <xf numFmtId="165" fontId="7" fillId="0" borderId="13" xfId="0" applyNumberFormat="1" applyFont="1" applyBorder="1" applyAlignment="1">
      <alignment horizontal="right"/>
    </xf>
    <xf numFmtId="165" fontId="7" fillId="0" borderId="14" xfId="0" applyNumberFormat="1" applyFont="1" applyBorder="1" applyAlignment="1">
      <alignment horizontal="right"/>
    </xf>
    <xf numFmtId="165" fontId="11" fillId="8" borderId="14" xfId="0" applyNumberFormat="1" applyFont="1" applyFill="1" applyBorder="1"/>
    <xf numFmtId="165" fontId="7" fillId="0" borderId="15" xfId="0" applyNumberFormat="1" applyFont="1" applyBorder="1" applyAlignment="1">
      <alignment horizontal="right"/>
    </xf>
    <xf numFmtId="2" fontId="7" fillId="0" borderId="14" xfId="0" applyNumberFormat="1" applyFont="1" applyBorder="1" applyAlignment="1">
      <alignment horizontal="center"/>
    </xf>
    <xf numFmtId="165" fontId="7" fillId="0" borderId="16" xfId="0" applyNumberFormat="1" applyFont="1" applyBorder="1"/>
    <xf numFmtId="2" fontId="11" fillId="0" borderId="12" xfId="0" applyNumberFormat="1" applyFont="1" applyBorder="1"/>
    <xf numFmtId="0" fontId="7" fillId="0" borderId="12" xfId="0" applyFont="1" applyBorder="1"/>
    <xf numFmtId="0" fontId="15" fillId="0" borderId="0" xfId="0" applyFont="1"/>
    <xf numFmtId="0" fontId="16" fillId="0" borderId="0" xfId="0" applyFont="1"/>
    <xf numFmtId="2" fontId="16" fillId="0" borderId="0" xfId="0" applyNumberFormat="1" applyFont="1"/>
    <xf numFmtId="2" fontId="16" fillId="0" borderId="0" xfId="0" applyNumberFormat="1" applyFont="1" applyAlignment="1">
      <alignment horizontal="center"/>
    </xf>
    <xf numFmtId="2" fontId="16" fillId="0" borderId="14" xfId="0" applyNumberFormat="1" applyFont="1" applyBorder="1" applyAlignment="1">
      <alignment horizontal="center"/>
    </xf>
    <xf numFmtId="165" fontId="16" fillId="0" borderId="16" xfId="0" applyNumberFormat="1" applyFont="1" applyBorder="1"/>
    <xf numFmtId="2" fontId="7" fillId="0" borderId="0" xfId="0" applyNumberFormat="1" applyFont="1" applyAlignment="1">
      <alignment horizontal="right"/>
    </xf>
    <xf numFmtId="0" fontId="16" fillId="0" borderId="12" xfId="0" applyFont="1" applyBorder="1"/>
    <xf numFmtId="165" fontId="16" fillId="0" borderId="15" xfId="0" applyNumberFormat="1" applyFont="1" applyBorder="1" applyAlignment="1">
      <alignment horizontal="right"/>
    </xf>
    <xf numFmtId="0" fontId="6" fillId="5" borderId="0" xfId="0" applyFont="1" applyFill="1"/>
    <xf numFmtId="0" fontId="17" fillId="0" borderId="0" xfId="0" applyFont="1"/>
    <xf numFmtId="0" fontId="9" fillId="0" borderId="0" xfId="0" applyFont="1"/>
    <xf numFmtId="0" fontId="2" fillId="0" borderId="0" xfId="0" applyFont="1" applyAlignment="1">
      <alignment horizontal="center"/>
    </xf>
    <xf numFmtId="0" fontId="18" fillId="0" borderId="0" xfId="0" applyFont="1"/>
    <xf numFmtId="2" fontId="1" fillId="0" borderId="0" xfId="0" applyNumberFormat="1" applyFont="1"/>
    <xf numFmtId="2" fontId="19" fillId="0" borderId="0" xfId="0" applyNumberFormat="1" applyFont="1"/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9" borderId="23" xfId="0" applyFont="1" applyFill="1" applyBorder="1" applyAlignment="1">
      <alignment horizontal="center"/>
    </xf>
    <xf numFmtId="0" fontId="2" fillId="9" borderId="0" xfId="0" applyFont="1" applyFill="1" applyAlignment="1">
      <alignment horizontal="center"/>
    </xf>
    <xf numFmtId="0" fontId="2" fillId="0" borderId="24" xfId="0" applyFont="1" applyBorder="1" applyAlignment="1">
      <alignment horizontal="center"/>
    </xf>
    <xf numFmtId="0" fontId="2" fillId="10" borderId="0" xfId="0" applyFont="1" applyFill="1"/>
    <xf numFmtId="0" fontId="2" fillId="9" borderId="23" xfId="0" applyFont="1" applyFill="1" applyBorder="1"/>
    <xf numFmtId="0" fontId="2" fillId="9" borderId="0" xfId="0" applyFont="1" applyFill="1"/>
    <xf numFmtId="0" fontId="2" fillId="0" borderId="24" xfId="0" applyFont="1" applyBorder="1"/>
    <xf numFmtId="1" fontId="2" fillId="0" borderId="0" xfId="0" applyNumberFormat="1" applyFont="1"/>
    <xf numFmtId="2" fontId="2" fillId="9" borderId="23" xfId="0" applyNumberFormat="1" applyFont="1" applyFill="1" applyBorder="1"/>
    <xf numFmtId="2" fontId="2" fillId="9" borderId="0" xfId="0" applyNumberFormat="1" applyFont="1" applyFill="1"/>
    <xf numFmtId="2" fontId="2" fillId="0" borderId="24" xfId="0" applyNumberFormat="1" applyFont="1" applyBorder="1"/>
    <xf numFmtId="166" fontId="2" fillId="0" borderId="0" xfId="0" applyNumberFormat="1" applyFont="1"/>
    <xf numFmtId="1" fontId="7" fillId="0" borderId="0" xfId="0" applyNumberFormat="1" applyFont="1"/>
    <xf numFmtId="2" fontId="7" fillId="9" borderId="23" xfId="0" applyNumberFormat="1" applyFont="1" applyFill="1" applyBorder="1"/>
    <xf numFmtId="2" fontId="7" fillId="9" borderId="0" xfId="0" applyNumberFormat="1" applyFont="1" applyFill="1"/>
    <xf numFmtId="2" fontId="7" fillId="0" borderId="24" xfId="0" applyNumberFormat="1" applyFont="1" applyBorder="1"/>
    <xf numFmtId="1" fontId="2" fillId="11" borderId="0" xfId="0" applyNumberFormat="1" applyFont="1" applyFill="1"/>
    <xf numFmtId="2" fontId="2" fillId="11" borderId="23" xfId="0" applyNumberFormat="1" applyFont="1" applyFill="1" applyBorder="1"/>
    <xf numFmtId="2" fontId="2" fillId="11" borderId="0" xfId="0" applyNumberFormat="1" applyFont="1" applyFill="1"/>
    <xf numFmtId="0" fontId="2" fillId="11" borderId="0" xfId="0" applyFont="1" applyFill="1"/>
    <xf numFmtId="0" fontId="2" fillId="11" borderId="24" xfId="0" applyFont="1" applyFill="1" applyBorder="1"/>
    <xf numFmtId="2" fontId="2" fillId="11" borderId="24" xfId="0" applyNumberFormat="1" applyFont="1" applyFill="1" applyBorder="1"/>
    <xf numFmtId="1" fontId="7" fillId="11" borderId="0" xfId="0" applyNumberFormat="1" applyFont="1" applyFill="1"/>
    <xf numFmtId="2" fontId="7" fillId="11" borderId="23" xfId="0" applyNumberFormat="1" applyFont="1" applyFill="1" applyBorder="1"/>
    <xf numFmtId="2" fontId="7" fillId="9" borderId="25" xfId="0" applyNumberFormat="1" applyFont="1" applyFill="1" applyBorder="1"/>
    <xf numFmtId="2" fontId="7" fillId="9" borderId="26" xfId="0" applyNumberFormat="1" applyFont="1" applyFill="1" applyBorder="1"/>
    <xf numFmtId="2" fontId="7" fillId="0" borderId="26" xfId="0" applyNumberFormat="1" applyFont="1" applyBorder="1"/>
    <xf numFmtId="2" fontId="7" fillId="0" borderId="27" xfId="0" applyNumberFormat="1" applyFont="1" applyBorder="1"/>
    <xf numFmtId="0" fontId="2" fillId="0" borderId="28" xfId="0" applyFont="1" applyBorder="1"/>
    <xf numFmtId="0" fontId="2" fillId="0" borderId="29" xfId="0" applyFont="1" applyBorder="1"/>
    <xf numFmtId="0" fontId="2" fillId="0" borderId="30" xfId="0" applyFont="1" applyBorder="1"/>
    <xf numFmtId="166" fontId="2" fillId="0" borderId="31" xfId="0" applyNumberFormat="1" applyFont="1" applyBorder="1"/>
    <xf numFmtId="0" fontId="21" fillId="0" borderId="32" xfId="0" applyFont="1" applyBorder="1"/>
    <xf numFmtId="0" fontId="21" fillId="0" borderId="33" xfId="0" applyFont="1" applyBorder="1"/>
    <xf numFmtId="0" fontId="21" fillId="0" borderId="30" xfId="0" applyFont="1" applyBorder="1"/>
    <xf numFmtId="2" fontId="21" fillId="0" borderId="31" xfId="0" applyNumberFormat="1" applyFont="1" applyBorder="1"/>
    <xf numFmtId="0" fontId="16" fillId="0" borderId="33" xfId="0" applyFont="1" applyBorder="1"/>
    <xf numFmtId="2" fontId="2" fillId="0" borderId="34" xfId="0" applyNumberFormat="1" applyFont="1" applyBorder="1"/>
    <xf numFmtId="167" fontId="2" fillId="0" borderId="0" xfId="0" applyNumberFormat="1" applyFont="1"/>
    <xf numFmtId="0" fontId="2" fillId="0" borderId="31" xfId="0" applyFont="1" applyBorder="1"/>
    <xf numFmtId="0" fontId="22" fillId="0" borderId="0" xfId="0" applyFont="1"/>
    <xf numFmtId="0" fontId="23" fillId="0" borderId="0" xfId="0" applyFont="1"/>
    <xf numFmtId="166" fontId="2" fillId="0" borderId="32" xfId="0" applyNumberFormat="1" applyFont="1" applyBorder="1"/>
    <xf numFmtId="0" fontId="2" fillId="0" borderId="33" xfId="0" applyFont="1" applyBorder="1"/>
    <xf numFmtId="0" fontId="11" fillId="0" borderId="29" xfId="0" applyFont="1" applyBorder="1"/>
    <xf numFmtId="0" fontId="11" fillId="0" borderId="31" xfId="0" applyFont="1" applyBorder="1"/>
    <xf numFmtId="0" fontId="24" fillId="0" borderId="0" xfId="0" applyFont="1"/>
    <xf numFmtId="1" fontId="2" fillId="0" borderId="30" xfId="0" applyNumberFormat="1" applyFont="1" applyBorder="1" applyAlignment="1">
      <alignment horizontal="right"/>
    </xf>
    <xf numFmtId="0" fontId="2" fillId="0" borderId="32" xfId="0" applyFont="1" applyBorder="1"/>
    <xf numFmtId="0" fontId="1" fillId="0" borderId="1" xfId="0" applyFont="1" applyBorder="1"/>
    <xf numFmtId="0" fontId="11" fillId="0" borderId="33" xfId="0" applyFont="1" applyBorder="1"/>
    <xf numFmtId="0" fontId="11" fillId="0" borderId="32" xfId="0" applyFont="1" applyBorder="1"/>
    <xf numFmtId="0" fontId="11" fillId="0" borderId="30" xfId="0" applyFont="1" applyBorder="1"/>
    <xf numFmtId="0" fontId="9" fillId="0" borderId="32" xfId="0" applyFont="1" applyBorder="1"/>
    <xf numFmtId="0" fontId="25" fillId="0" borderId="0" xfId="0" applyFont="1"/>
    <xf numFmtId="2" fontId="2" fillId="12" borderId="0" xfId="0" applyNumberFormat="1" applyFont="1" applyFill="1" applyAlignment="1">
      <alignment horizontal="right"/>
    </xf>
    <xf numFmtId="0" fontId="26" fillId="13" borderId="0" xfId="0" applyFont="1" applyFill="1"/>
    <xf numFmtId="0" fontId="27" fillId="0" borderId="0" xfId="0" applyFont="1"/>
    <xf numFmtId="2" fontId="21" fillId="13" borderId="0" xfId="0" applyNumberFormat="1" applyFont="1" applyFill="1"/>
    <xf numFmtId="2" fontId="2" fillId="0" borderId="30" xfId="0" applyNumberFormat="1" applyFont="1" applyBorder="1" applyAlignment="1">
      <alignment horizontal="right"/>
    </xf>
    <xf numFmtId="2" fontId="11" fillId="0" borderId="0" xfId="0" applyNumberFormat="1" applyFont="1" applyAlignment="1">
      <alignment horizontal="right"/>
    </xf>
    <xf numFmtId="2" fontId="28" fillId="13" borderId="0" xfId="0" applyNumberFormat="1" applyFont="1" applyFill="1" applyAlignment="1">
      <alignment horizontal="right"/>
    </xf>
    <xf numFmtId="2" fontId="29" fillId="0" borderId="0" xfId="0" applyNumberFormat="1" applyFont="1" applyAlignment="1">
      <alignment horizontal="right"/>
    </xf>
    <xf numFmtId="2" fontId="2" fillId="13" borderId="0" xfId="0" applyNumberFormat="1" applyFont="1" applyFill="1" applyAlignment="1">
      <alignment horizontal="right"/>
    </xf>
    <xf numFmtId="0" fontId="2" fillId="14" borderId="0" xfId="0" applyFont="1" applyFill="1" applyAlignment="1">
      <alignment horizontal="center"/>
    </xf>
    <xf numFmtId="0" fontId="2" fillId="15" borderId="0" xfId="0" applyFont="1" applyFill="1" applyAlignment="1">
      <alignment horizontal="center"/>
    </xf>
    <xf numFmtId="0" fontId="2" fillId="16" borderId="0" xfId="0" applyFont="1" applyFill="1" applyAlignment="1">
      <alignment horizontal="center"/>
    </xf>
    <xf numFmtId="0" fontId="2" fillId="17" borderId="0" xfId="0" applyFont="1" applyFill="1" applyAlignment="1">
      <alignment horizontal="center"/>
    </xf>
    <xf numFmtId="0" fontId="30" fillId="0" borderId="0" xfId="0" applyFont="1"/>
    <xf numFmtId="0" fontId="2" fillId="0" borderId="20" xfId="0" applyFont="1" applyBorder="1"/>
    <xf numFmtId="0" fontId="2" fillId="0" borderId="21" xfId="0" applyFont="1" applyBorder="1"/>
    <xf numFmtId="0" fontId="2" fillId="0" borderId="22" xfId="0" applyFont="1" applyBorder="1"/>
    <xf numFmtId="2" fontId="2" fillId="0" borderId="23" xfId="0" applyNumberFormat="1" applyFont="1" applyBorder="1"/>
    <xf numFmtId="166" fontId="2" fillId="0" borderId="24" xfId="0" applyNumberFormat="1" applyFont="1" applyBorder="1"/>
    <xf numFmtId="1" fontId="2" fillId="9" borderId="0" xfId="0" applyNumberFormat="1" applyFont="1" applyFill="1"/>
    <xf numFmtId="166" fontId="2" fillId="9" borderId="24" xfId="0" applyNumberFormat="1" applyFont="1" applyFill="1" applyBorder="1"/>
    <xf numFmtId="1" fontId="7" fillId="9" borderId="0" xfId="0" applyNumberFormat="1" applyFont="1" applyFill="1"/>
    <xf numFmtId="2" fontId="8" fillId="9" borderId="0" xfId="0" applyNumberFormat="1" applyFont="1" applyFill="1"/>
    <xf numFmtId="2" fontId="9" fillId="9" borderId="0" xfId="0" applyNumberFormat="1" applyFont="1" applyFill="1"/>
    <xf numFmtId="0" fontId="2" fillId="0" borderId="25" xfId="0" applyFont="1" applyBorder="1"/>
    <xf numFmtId="0" fontId="2" fillId="0" borderId="26" xfId="0" applyFont="1" applyBorder="1"/>
    <xf numFmtId="166" fontId="2" fillId="0" borderId="27" xfId="0" applyNumberFormat="1" applyFont="1" applyBorder="1"/>
    <xf numFmtId="2" fontId="31" fillId="13" borderId="0" xfId="0" applyNumberFormat="1" applyFont="1" applyFill="1"/>
    <xf numFmtId="0" fontId="4" fillId="9" borderId="0" xfId="0" applyFont="1" applyFill="1"/>
    <xf numFmtId="2" fontId="4" fillId="9" borderId="0" xfId="0" applyNumberFormat="1" applyFont="1" applyFill="1"/>
    <xf numFmtId="0" fontId="7" fillId="9" borderId="0" xfId="0" applyFont="1" applyFill="1"/>
    <xf numFmtId="0" fontId="2" fillId="9" borderId="23" xfId="0" applyFont="1" applyFill="1" applyBorder="1" applyAlignment="1">
      <alignment horizontal="center"/>
    </xf>
    <xf numFmtId="0" fontId="0" fillId="0" borderId="0" xfId="0"/>
    <xf numFmtId="0" fontId="2" fillId="9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0" fillId="0" borderId="24" xfId="0" applyFont="1" applyBorder="1"/>
    <xf numFmtId="0" fontId="2" fillId="0" borderId="0" xfId="0" applyFont="1"/>
    <xf numFmtId="0" fontId="2" fillId="0" borderId="20" xfId="0" applyFont="1" applyBorder="1" applyAlignment="1">
      <alignment horizontal="center"/>
    </xf>
    <xf numFmtId="0" fontId="20" fillId="0" borderId="21" xfId="0" applyFont="1" applyBorder="1"/>
    <xf numFmtId="0" fontId="20" fillId="0" borderId="22" xfId="0" applyFont="1" applyBorder="1"/>
  </cellXfs>
  <cellStyles count="1">
    <cellStyle name="Normal" xfId="0" builtinId="0"/>
  </cellStyles>
  <dxfs count="42">
    <dxf>
      <fill>
        <patternFill patternType="solid">
          <fgColor rgb="FFFFFF00"/>
          <bgColor rgb="FFFFFF00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FCE5CD"/>
          <bgColor rgb="FFFCE5CD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FCE5CD"/>
          <bgColor rgb="FFFCE5CD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FCE5CD"/>
          <bgColor rgb="FFFCE5CD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FCE5CD"/>
          <bgColor rgb="FFFCE5CD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FCE5CD"/>
          <bgColor rgb="FFFCE5CD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FCE5CD"/>
          <bgColor rgb="FFFCE5CD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FCE5CD"/>
          <bgColor rgb="FFFCE5CD"/>
        </patternFill>
      </fill>
    </dxf>
    <dxf>
      <fill>
        <patternFill patternType="solid">
          <fgColor rgb="FFF4CCCC"/>
          <bgColor rgb="FFF4CC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fu.ca/~jackd/Stat302/Wk04-2_Full.pdf" TargetMode="External"/><Relationship Id="rId2" Type="http://schemas.openxmlformats.org/officeDocument/2006/relationships/hyperlink" Target="https://www.spss-tutorials.com/effect-size/" TargetMode="External"/><Relationship Id="rId1" Type="http://schemas.openxmlformats.org/officeDocument/2006/relationships/hyperlink" Target="https://www.danielsoper.com/statcalc/calculator.aspx?id=4" TargetMode="External"/><Relationship Id="rId6" Type="http://schemas.openxmlformats.org/officeDocument/2006/relationships/hyperlink" Target="https://elvers.us/stats/tables/qprobability.html" TargetMode="External"/><Relationship Id="rId5" Type="http://schemas.openxmlformats.org/officeDocument/2006/relationships/hyperlink" Target="https://www.stat.purdue.edu/~lingsong/teaching/2018fall/q-table.pdf" TargetMode="External"/><Relationship Id="rId4" Type="http://schemas.openxmlformats.org/officeDocument/2006/relationships/hyperlink" Target="https://www.socscistatistics.com/pvalues/qcalculator.aspx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fu.ca/~jackd/Stat302/Wk04-2_Full.pdf" TargetMode="External"/><Relationship Id="rId2" Type="http://schemas.openxmlformats.org/officeDocument/2006/relationships/hyperlink" Target="https://www.spss-tutorials.com/effect-size/" TargetMode="External"/><Relationship Id="rId1" Type="http://schemas.openxmlformats.org/officeDocument/2006/relationships/hyperlink" Target="https://www.danielsoper.com/statcalc/calculator.aspx?id=4" TargetMode="External"/><Relationship Id="rId6" Type="http://schemas.openxmlformats.org/officeDocument/2006/relationships/hyperlink" Target="https://elvers.us/stats/tables/qprobability.html" TargetMode="External"/><Relationship Id="rId5" Type="http://schemas.openxmlformats.org/officeDocument/2006/relationships/hyperlink" Target="https://www.stat.purdue.edu/~lingsong/teaching/2018fall/q-table.pdf" TargetMode="External"/><Relationship Id="rId4" Type="http://schemas.openxmlformats.org/officeDocument/2006/relationships/hyperlink" Target="https://www.socscistatistics.com/pvalues/qcalculator.aspx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fu.ca/~jackd/Stat302/Wk04-2_Full.pdf" TargetMode="External"/><Relationship Id="rId2" Type="http://schemas.openxmlformats.org/officeDocument/2006/relationships/hyperlink" Target="https://www.spss-tutorials.com/effect-size/" TargetMode="External"/><Relationship Id="rId1" Type="http://schemas.openxmlformats.org/officeDocument/2006/relationships/hyperlink" Target="https://www.danielsoper.com/statcalc/calculator.aspx?id=4" TargetMode="External"/><Relationship Id="rId6" Type="http://schemas.openxmlformats.org/officeDocument/2006/relationships/hyperlink" Target="https://elvers.us/stats/tables/qprobability.html" TargetMode="External"/><Relationship Id="rId5" Type="http://schemas.openxmlformats.org/officeDocument/2006/relationships/hyperlink" Target="https://www.stat.purdue.edu/~lingsong/teaching/2018fall/q-table.pdf" TargetMode="External"/><Relationship Id="rId4" Type="http://schemas.openxmlformats.org/officeDocument/2006/relationships/hyperlink" Target="https://www.socscistatistics.com/pvalues/qcalculator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O1157"/>
  <sheetViews>
    <sheetView workbookViewId="0">
      <selection activeCell="C36" sqref="C36"/>
    </sheetView>
  </sheetViews>
  <sheetFormatPr defaultColWidth="14.42578125" defaultRowHeight="15" customHeight="1"/>
  <cols>
    <col min="1" max="1" width="16.5703125" customWidth="1"/>
    <col min="2" max="2" width="5" customWidth="1"/>
    <col min="3" max="3" width="19.7109375" customWidth="1"/>
    <col min="4" max="4" width="8.140625" customWidth="1"/>
    <col min="5" max="5" width="7.140625" customWidth="1"/>
    <col min="6" max="6" width="14.42578125" customWidth="1"/>
    <col min="7" max="7" width="5.7109375" customWidth="1"/>
    <col min="8" max="8" width="6" customWidth="1"/>
    <col min="9" max="9" width="14.7109375" customWidth="1"/>
    <col min="10" max="10" width="10.28515625" customWidth="1"/>
    <col min="11" max="11" width="6.28515625" customWidth="1"/>
    <col min="12" max="12" width="6.140625" customWidth="1"/>
    <col min="13" max="13" width="11.7109375" customWidth="1"/>
    <col min="14" max="14" width="5" customWidth="1"/>
    <col min="15" max="15" width="10.42578125" customWidth="1"/>
    <col min="16" max="16" width="8.5703125" customWidth="1"/>
    <col min="17" max="17" width="9.140625" customWidth="1"/>
    <col min="18" max="19" width="6" customWidth="1"/>
    <col min="20" max="20" width="7.5703125" customWidth="1"/>
    <col min="21" max="21" width="6.85546875" customWidth="1"/>
    <col min="22" max="22" width="8.7109375" customWidth="1"/>
    <col min="23" max="23" width="4.28515625" customWidth="1"/>
    <col min="24" max="24" width="6.85546875" customWidth="1"/>
    <col min="25" max="25" width="4.85546875" customWidth="1"/>
    <col min="26" max="41" width="8.7109375" customWidth="1"/>
  </cols>
  <sheetData>
    <row r="1" spans="1:41">
      <c r="A1" s="1" t="s">
        <v>0</v>
      </c>
      <c r="B1" s="2"/>
      <c r="C1" s="2">
        <v>30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1:4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</row>
    <row r="3" spans="1:41">
      <c r="A3" s="4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</row>
    <row r="4" spans="1:41">
      <c r="A4" s="6" t="s">
        <v>2</v>
      </c>
      <c r="B4" s="5"/>
      <c r="C4" s="7" t="s">
        <v>3</v>
      </c>
      <c r="D4" s="8" t="s">
        <v>4</v>
      </c>
      <c r="E4" s="9"/>
      <c r="F4" s="9"/>
      <c r="G4" s="9"/>
      <c r="H4" s="9"/>
      <c r="I4" s="10"/>
      <c r="J4" s="11"/>
      <c r="K4" s="12" t="s">
        <v>5</v>
      </c>
      <c r="L4" s="10"/>
      <c r="M4" s="10"/>
      <c r="N4" s="10"/>
      <c r="O4" s="10"/>
      <c r="P4" s="10"/>
      <c r="Q4" s="13"/>
      <c r="R4" s="5"/>
      <c r="S4" s="2"/>
      <c r="T4" s="2"/>
      <c r="U4" s="2"/>
    </row>
    <row r="5" spans="1:41">
      <c r="A5" s="14" t="s">
        <v>6</v>
      </c>
      <c r="B5" s="5"/>
      <c r="C5" s="5" t="s">
        <v>7</v>
      </c>
      <c r="D5" s="15" t="s">
        <v>8</v>
      </c>
      <c r="E5" s="16">
        <v>44564</v>
      </c>
      <c r="F5" s="17" t="s">
        <v>9</v>
      </c>
      <c r="G5" s="17" t="s">
        <v>10</v>
      </c>
      <c r="H5" s="16">
        <v>44596</v>
      </c>
      <c r="I5" s="18" t="s">
        <v>11</v>
      </c>
      <c r="J5" s="19" t="s">
        <v>12</v>
      </c>
      <c r="K5" s="20">
        <v>44564</v>
      </c>
      <c r="L5" s="21">
        <v>44564</v>
      </c>
      <c r="M5" s="22" t="s">
        <v>9</v>
      </c>
      <c r="N5" s="21">
        <v>44596</v>
      </c>
      <c r="O5" s="21">
        <v>44596</v>
      </c>
      <c r="P5" s="22" t="s">
        <v>11</v>
      </c>
      <c r="Q5" s="23" t="s">
        <v>13</v>
      </c>
      <c r="U5" s="2"/>
    </row>
    <row r="6" spans="1:41">
      <c r="A6" s="6" t="s">
        <v>14</v>
      </c>
      <c r="B6" s="5"/>
      <c r="C6" s="5">
        <v>1</v>
      </c>
      <c r="D6" s="24">
        <v>29.97</v>
      </c>
      <c r="E6" s="25">
        <v>29.98</v>
      </c>
      <c r="F6" s="26">
        <f t="shared" ref="F6:F10" si="0">(D6+E6)/2</f>
        <v>29.975000000000001</v>
      </c>
      <c r="G6" s="25">
        <v>29.95</v>
      </c>
      <c r="H6" s="25">
        <v>29.91</v>
      </c>
      <c r="I6" s="26">
        <f t="shared" ref="I6:I10" si="1">(G6+H6)/2</f>
        <v>29.93</v>
      </c>
      <c r="J6" s="27">
        <f t="shared" ref="J6:J10" si="2">AVERAGE(I6,F6)</f>
        <v>29.952500000000001</v>
      </c>
      <c r="K6" s="24">
        <v>30.2</v>
      </c>
      <c r="L6" s="25">
        <v>30.28</v>
      </c>
      <c r="M6" s="26">
        <f t="shared" ref="M6:M10" si="3">AVERAGE(K6:L6)</f>
        <v>30.240000000000002</v>
      </c>
      <c r="N6" s="25">
        <v>30.16</v>
      </c>
      <c r="O6" s="25">
        <v>30.1</v>
      </c>
      <c r="P6" s="26">
        <f t="shared" ref="P6:P10" si="4">AVERAGE(N6:O6)</f>
        <v>30.130000000000003</v>
      </c>
      <c r="Q6" s="28">
        <f t="shared" ref="Q6:Q10" si="5">AVERAGE(P6,M6)</f>
        <v>30.185000000000002</v>
      </c>
      <c r="U6" s="2"/>
    </row>
    <row r="7" spans="1:41">
      <c r="A7" s="14" t="s">
        <v>15</v>
      </c>
      <c r="B7" s="5"/>
      <c r="C7" s="5">
        <v>2</v>
      </c>
      <c r="D7" s="24">
        <v>29.99</v>
      </c>
      <c r="E7" s="25">
        <v>30.03</v>
      </c>
      <c r="F7" s="26">
        <f t="shared" si="0"/>
        <v>30.009999999999998</v>
      </c>
      <c r="G7" s="25">
        <v>29.96</v>
      </c>
      <c r="H7" s="25">
        <v>29.97</v>
      </c>
      <c r="I7" s="26">
        <f t="shared" si="1"/>
        <v>29.965</v>
      </c>
      <c r="J7" s="27">
        <f t="shared" si="2"/>
        <v>29.987499999999997</v>
      </c>
      <c r="K7" s="24">
        <v>30.26</v>
      </c>
      <c r="L7" s="25">
        <v>30.32</v>
      </c>
      <c r="M7" s="26">
        <f t="shared" si="3"/>
        <v>30.29</v>
      </c>
      <c r="N7" s="25">
        <v>30.18</v>
      </c>
      <c r="O7" s="25">
        <v>30.08</v>
      </c>
      <c r="P7" s="26">
        <f t="shared" si="4"/>
        <v>30.13</v>
      </c>
      <c r="Q7" s="28">
        <f t="shared" si="5"/>
        <v>30.21</v>
      </c>
      <c r="U7" s="2"/>
    </row>
    <row r="8" spans="1:41">
      <c r="A8" s="6"/>
      <c r="B8" s="5"/>
      <c r="C8" s="5">
        <v>3</v>
      </c>
      <c r="D8" s="24">
        <v>30.07</v>
      </c>
      <c r="E8" s="25">
        <v>30.08</v>
      </c>
      <c r="F8" s="26">
        <f t="shared" si="0"/>
        <v>30.074999999999999</v>
      </c>
      <c r="G8" s="25">
        <v>30</v>
      </c>
      <c r="H8" s="25">
        <v>30.01</v>
      </c>
      <c r="I8" s="26">
        <f t="shared" si="1"/>
        <v>30.005000000000003</v>
      </c>
      <c r="J8" s="27">
        <f t="shared" si="2"/>
        <v>30.04</v>
      </c>
      <c r="K8" s="24">
        <v>30.3</v>
      </c>
      <c r="L8" s="25">
        <v>30.33</v>
      </c>
      <c r="M8" s="26">
        <f t="shared" si="3"/>
        <v>30.314999999999998</v>
      </c>
      <c r="N8" s="25">
        <v>30.2</v>
      </c>
      <c r="O8" s="25">
        <v>30.11</v>
      </c>
      <c r="P8" s="26">
        <f t="shared" si="4"/>
        <v>30.155000000000001</v>
      </c>
      <c r="Q8" s="28">
        <f t="shared" si="5"/>
        <v>30.234999999999999</v>
      </c>
      <c r="S8" s="2" t="s">
        <v>16</v>
      </c>
      <c r="T8" s="29">
        <f>AVERAGE(F11,M11)</f>
        <v>30.158499999999997</v>
      </c>
      <c r="U8" s="2"/>
    </row>
    <row r="9" spans="1:41">
      <c r="A9" s="30"/>
      <c r="B9" s="5"/>
      <c r="C9" s="5">
        <v>4</v>
      </c>
      <c r="D9" s="24">
        <v>30.07</v>
      </c>
      <c r="E9" s="25">
        <v>30.07</v>
      </c>
      <c r="F9" s="26">
        <f t="shared" si="0"/>
        <v>30.07</v>
      </c>
      <c r="G9" s="25">
        <v>30.01</v>
      </c>
      <c r="H9" s="25">
        <v>29.99</v>
      </c>
      <c r="I9" s="26">
        <f t="shared" si="1"/>
        <v>30</v>
      </c>
      <c r="J9" s="27">
        <f t="shared" si="2"/>
        <v>30.035</v>
      </c>
      <c r="K9" s="24">
        <v>30.32</v>
      </c>
      <c r="L9" s="25">
        <v>30.25</v>
      </c>
      <c r="M9" s="26">
        <f t="shared" si="3"/>
        <v>30.285</v>
      </c>
      <c r="N9" s="25">
        <v>30.15</v>
      </c>
      <c r="O9" s="25">
        <v>30.19</v>
      </c>
      <c r="P9" s="26">
        <f t="shared" si="4"/>
        <v>30.17</v>
      </c>
      <c r="Q9" s="28">
        <f t="shared" si="5"/>
        <v>30.227499999999999</v>
      </c>
      <c r="S9" s="2" t="s">
        <v>17</v>
      </c>
      <c r="T9" s="29">
        <f>AVERAGE(I11,P11)</f>
        <v>30.061999999999998</v>
      </c>
      <c r="U9" s="2"/>
    </row>
    <row r="10" spans="1:41">
      <c r="A10" s="30"/>
      <c r="B10" s="5"/>
      <c r="C10" s="5">
        <v>5</v>
      </c>
      <c r="D10" s="31">
        <v>30.04</v>
      </c>
      <c r="E10" s="32">
        <v>30.03</v>
      </c>
      <c r="F10" s="33">
        <f t="shared" si="0"/>
        <v>30.035</v>
      </c>
      <c r="G10" s="32">
        <v>29.99</v>
      </c>
      <c r="H10" s="32">
        <v>29.98</v>
      </c>
      <c r="I10" s="33">
        <f t="shared" si="1"/>
        <v>29.984999999999999</v>
      </c>
      <c r="J10" s="34">
        <f t="shared" si="2"/>
        <v>30.009999999999998</v>
      </c>
      <c r="K10" s="31">
        <v>30.33</v>
      </c>
      <c r="L10" s="32">
        <v>30.25</v>
      </c>
      <c r="M10" s="33">
        <f t="shared" si="3"/>
        <v>30.29</v>
      </c>
      <c r="N10" s="32">
        <v>30.12</v>
      </c>
      <c r="O10" s="32">
        <v>30.18</v>
      </c>
      <c r="P10" s="33">
        <f t="shared" si="4"/>
        <v>30.15</v>
      </c>
      <c r="Q10" s="35">
        <f t="shared" si="5"/>
        <v>30.22</v>
      </c>
      <c r="U10" s="2"/>
    </row>
    <row r="11" spans="1:41">
      <c r="A11" s="30"/>
      <c r="B11" s="5"/>
      <c r="C11" s="5"/>
      <c r="D11" s="25"/>
      <c r="E11" s="2"/>
      <c r="F11" s="25">
        <f>AVERAGE(F6:F10)</f>
        <v>30.032999999999998</v>
      </c>
      <c r="G11" s="25"/>
      <c r="H11" s="25"/>
      <c r="I11" s="25">
        <f t="shared" ref="I11:J11" si="6">AVERAGE(I6:I10)</f>
        <v>29.976999999999997</v>
      </c>
      <c r="J11" s="36">
        <f t="shared" si="6"/>
        <v>30.004999999999995</v>
      </c>
      <c r="K11" s="26"/>
      <c r="L11" s="26"/>
      <c r="M11" s="26">
        <f>AVERAGE(M6:M10)</f>
        <v>30.283999999999999</v>
      </c>
      <c r="N11" s="26"/>
      <c r="O11" s="26"/>
      <c r="P11" s="26">
        <f t="shared" ref="P11:Q11" si="7">AVERAGE(P6:P10)</f>
        <v>30.147000000000002</v>
      </c>
      <c r="Q11" s="37">
        <f t="shared" si="7"/>
        <v>30.215499999999999</v>
      </c>
      <c r="R11" s="5"/>
      <c r="S11" s="38">
        <f>AVERAGE(Q11,J11)</f>
        <v>30.110249999999997</v>
      </c>
      <c r="T11" s="2" t="s">
        <v>18</v>
      </c>
      <c r="U11" s="2"/>
    </row>
    <row r="12" spans="1:41">
      <c r="A12" s="30"/>
      <c r="B12" s="5"/>
      <c r="C12" s="5"/>
      <c r="D12" s="25"/>
      <c r="E12" s="2"/>
      <c r="F12" s="25"/>
      <c r="G12" s="25"/>
      <c r="H12" s="25"/>
      <c r="I12" s="25"/>
      <c r="J12" s="25"/>
      <c r="K12" s="26"/>
      <c r="L12" s="26"/>
      <c r="M12" s="26"/>
      <c r="N12" s="26"/>
      <c r="O12" s="26"/>
      <c r="P12" s="26"/>
      <c r="Q12" s="26"/>
      <c r="R12" s="5"/>
      <c r="S12" s="2"/>
      <c r="T12" s="2"/>
      <c r="U12" s="2"/>
    </row>
    <row r="13" spans="1:41">
      <c r="A13" s="30"/>
      <c r="B13" s="5"/>
      <c r="C13" s="7" t="s">
        <v>19</v>
      </c>
      <c r="D13" s="39" t="s">
        <v>4</v>
      </c>
      <c r="E13" s="40"/>
      <c r="F13" s="41"/>
      <c r="G13" s="41"/>
      <c r="H13" s="41"/>
      <c r="I13" s="41"/>
      <c r="J13" s="42"/>
      <c r="K13" s="12" t="s">
        <v>5</v>
      </c>
      <c r="L13" s="10"/>
      <c r="M13" s="10"/>
      <c r="N13" s="10"/>
      <c r="O13" s="10"/>
      <c r="P13" s="10"/>
      <c r="Q13" s="13"/>
      <c r="R13" s="5"/>
      <c r="S13" s="2"/>
      <c r="T13" s="2"/>
      <c r="U13" s="2"/>
    </row>
    <row r="14" spans="1:41">
      <c r="A14" s="30"/>
      <c r="B14" s="5"/>
      <c r="C14" s="5" t="s">
        <v>7</v>
      </c>
      <c r="D14" s="43">
        <v>44564</v>
      </c>
      <c r="E14" s="21">
        <v>44564</v>
      </c>
      <c r="F14" s="22" t="s">
        <v>20</v>
      </c>
      <c r="G14" s="44">
        <v>44596</v>
      </c>
      <c r="H14" s="44">
        <v>44596</v>
      </c>
      <c r="I14" s="18" t="s">
        <v>21</v>
      </c>
      <c r="J14" s="23" t="s">
        <v>22</v>
      </c>
      <c r="K14" s="20">
        <v>44564</v>
      </c>
      <c r="L14" s="21">
        <v>44564</v>
      </c>
      <c r="M14" s="22" t="s">
        <v>9</v>
      </c>
      <c r="N14" s="21">
        <v>44596</v>
      </c>
      <c r="O14" s="21">
        <v>44596</v>
      </c>
      <c r="P14" s="22" t="s">
        <v>11</v>
      </c>
      <c r="Q14" s="23" t="s">
        <v>13</v>
      </c>
      <c r="S14" s="2"/>
      <c r="T14" s="2"/>
      <c r="U14" s="2"/>
    </row>
    <row r="15" spans="1:41">
      <c r="A15" s="30"/>
      <c r="B15" s="5"/>
      <c r="C15" s="5">
        <v>1</v>
      </c>
      <c r="D15" s="45">
        <f t="shared" ref="D15:E15" si="8">ROUND(D6,1)</f>
        <v>30</v>
      </c>
      <c r="E15" s="46">
        <f t="shared" si="8"/>
        <v>30</v>
      </c>
      <c r="F15" s="46">
        <f t="shared" ref="F15:F19" si="9">(D15+E15)/2</f>
        <v>30</v>
      </c>
      <c r="G15" s="47">
        <f t="shared" ref="G15:H15" si="10">ROUND(G6,1)</f>
        <v>30</v>
      </c>
      <c r="H15" s="47">
        <f t="shared" si="10"/>
        <v>29.9</v>
      </c>
      <c r="I15" s="47">
        <f t="shared" ref="I15:I19" si="11">(G15+H15)/2</f>
        <v>29.95</v>
      </c>
      <c r="J15" s="48">
        <f t="shared" ref="J15:J19" si="12">(F15+I15)/2</f>
        <v>29.975000000000001</v>
      </c>
      <c r="K15" s="45">
        <f t="shared" ref="K15:L15" si="13">ROUND(K6,1)</f>
        <v>30.2</v>
      </c>
      <c r="L15" s="46">
        <f t="shared" si="13"/>
        <v>30.3</v>
      </c>
      <c r="M15" s="46">
        <f t="shared" ref="M15:M19" si="14">AVERAGE(K15:L15)</f>
        <v>30.25</v>
      </c>
      <c r="N15" s="46">
        <f t="shared" ref="N15:O15" si="15">ROUND(N6,1)</f>
        <v>30.2</v>
      </c>
      <c r="O15" s="46">
        <f t="shared" si="15"/>
        <v>30.1</v>
      </c>
      <c r="P15" s="46">
        <f t="shared" ref="P15:P19" si="16">AVERAGE(N15:O15)</f>
        <v>30.15</v>
      </c>
      <c r="Q15" s="49">
        <f t="shared" ref="Q15:Q19" si="17">AVERAGE(P15,M15)</f>
        <v>30.2</v>
      </c>
      <c r="R15" s="5"/>
      <c r="S15" s="2"/>
      <c r="T15" s="2"/>
      <c r="U15" s="2"/>
    </row>
    <row r="16" spans="1:41">
      <c r="A16" s="30"/>
      <c r="B16" s="5"/>
      <c r="C16" s="5">
        <v>2</v>
      </c>
      <c r="D16" s="45">
        <f t="shared" ref="D16:E16" si="18">ROUND(D7,1)</f>
        <v>30</v>
      </c>
      <c r="E16" s="46">
        <f t="shared" si="18"/>
        <v>30</v>
      </c>
      <c r="F16" s="46">
        <f t="shared" si="9"/>
        <v>30</v>
      </c>
      <c r="G16" s="47">
        <f t="shared" ref="G16:H16" si="19">ROUND(G7,1)</f>
        <v>30</v>
      </c>
      <c r="H16" s="47">
        <f t="shared" si="19"/>
        <v>30</v>
      </c>
      <c r="I16" s="47">
        <f t="shared" si="11"/>
        <v>30</v>
      </c>
      <c r="J16" s="48">
        <f t="shared" si="12"/>
        <v>30</v>
      </c>
      <c r="K16" s="45">
        <f t="shared" ref="K16:L16" si="20">ROUND(K7,1)</f>
        <v>30.3</v>
      </c>
      <c r="L16" s="46">
        <f t="shared" si="20"/>
        <v>30.3</v>
      </c>
      <c r="M16" s="46">
        <f t="shared" si="14"/>
        <v>30.3</v>
      </c>
      <c r="N16" s="46">
        <f t="shared" ref="N16:O16" si="21">ROUND(N7,1)</f>
        <v>30.2</v>
      </c>
      <c r="O16" s="46">
        <f t="shared" si="21"/>
        <v>30.1</v>
      </c>
      <c r="P16" s="46">
        <f t="shared" si="16"/>
        <v>30.15</v>
      </c>
      <c r="Q16" s="49">
        <f t="shared" si="17"/>
        <v>30.225000000000001</v>
      </c>
      <c r="R16" s="5"/>
      <c r="S16" s="2"/>
      <c r="T16" s="2"/>
      <c r="U16" s="2"/>
    </row>
    <row r="17" spans="1:21">
      <c r="A17" s="30"/>
      <c r="B17" s="5"/>
      <c r="C17" s="5">
        <v>3</v>
      </c>
      <c r="D17" s="45">
        <f t="shared" ref="D17:E17" si="22">ROUND(D8,1)</f>
        <v>30.1</v>
      </c>
      <c r="E17" s="46">
        <f t="shared" si="22"/>
        <v>30.1</v>
      </c>
      <c r="F17" s="46">
        <f t="shared" si="9"/>
        <v>30.1</v>
      </c>
      <c r="G17" s="47">
        <f t="shared" ref="G17:H17" si="23">ROUND(G8,1)</f>
        <v>30</v>
      </c>
      <c r="H17" s="47">
        <f t="shared" si="23"/>
        <v>30</v>
      </c>
      <c r="I17" s="47">
        <f t="shared" si="11"/>
        <v>30</v>
      </c>
      <c r="J17" s="48">
        <f t="shared" si="12"/>
        <v>30.05</v>
      </c>
      <c r="K17" s="45">
        <f t="shared" ref="K17:L17" si="24">ROUND(K8,1)</f>
        <v>30.3</v>
      </c>
      <c r="L17" s="46">
        <f t="shared" si="24"/>
        <v>30.3</v>
      </c>
      <c r="M17" s="46">
        <f t="shared" si="14"/>
        <v>30.3</v>
      </c>
      <c r="N17" s="46">
        <f t="shared" ref="N17:O17" si="25">ROUND(N8,1)</f>
        <v>30.2</v>
      </c>
      <c r="O17" s="46">
        <f t="shared" si="25"/>
        <v>30.1</v>
      </c>
      <c r="P17" s="46">
        <f t="shared" si="16"/>
        <v>30.15</v>
      </c>
      <c r="Q17" s="49">
        <f t="shared" si="17"/>
        <v>30.225000000000001</v>
      </c>
      <c r="R17" s="5"/>
      <c r="S17" s="2"/>
      <c r="T17" s="2"/>
      <c r="U17" s="2"/>
    </row>
    <row r="18" spans="1:21">
      <c r="A18" s="30"/>
      <c r="B18" s="5"/>
      <c r="C18" s="5">
        <v>4</v>
      </c>
      <c r="D18" s="45">
        <f t="shared" ref="D18:E18" si="26">ROUND(D9,1)</f>
        <v>30.1</v>
      </c>
      <c r="E18" s="46">
        <f t="shared" si="26"/>
        <v>30.1</v>
      </c>
      <c r="F18" s="46">
        <f t="shared" si="9"/>
        <v>30.1</v>
      </c>
      <c r="G18" s="47">
        <f t="shared" ref="G18:H18" si="27">ROUND(G9,1)</f>
        <v>30</v>
      </c>
      <c r="H18" s="47">
        <f t="shared" si="27"/>
        <v>30</v>
      </c>
      <c r="I18" s="47">
        <f t="shared" si="11"/>
        <v>30</v>
      </c>
      <c r="J18" s="48">
        <f t="shared" si="12"/>
        <v>30.05</v>
      </c>
      <c r="K18" s="45">
        <f t="shared" ref="K18:L18" si="28">ROUND(K9,1)</f>
        <v>30.3</v>
      </c>
      <c r="L18" s="46">
        <f t="shared" si="28"/>
        <v>30.3</v>
      </c>
      <c r="M18" s="46">
        <f t="shared" si="14"/>
        <v>30.3</v>
      </c>
      <c r="N18" s="46">
        <f t="shared" ref="N18:O18" si="29">ROUND(N9,1)</f>
        <v>30.2</v>
      </c>
      <c r="O18" s="46">
        <f t="shared" si="29"/>
        <v>30.2</v>
      </c>
      <c r="P18" s="46">
        <f t="shared" si="16"/>
        <v>30.2</v>
      </c>
      <c r="Q18" s="49">
        <f t="shared" si="17"/>
        <v>30.25</v>
      </c>
      <c r="R18" s="5"/>
      <c r="S18" s="2"/>
      <c r="T18" s="2"/>
      <c r="U18" s="2"/>
    </row>
    <row r="19" spans="1:21">
      <c r="A19" s="30"/>
      <c r="B19" s="5"/>
      <c r="C19" s="5">
        <v>5</v>
      </c>
      <c r="D19" s="50">
        <f t="shared" ref="D19:E19" si="30">ROUND(D10,1)</f>
        <v>30</v>
      </c>
      <c r="E19" s="51">
        <f t="shared" si="30"/>
        <v>30</v>
      </c>
      <c r="F19" s="51">
        <f t="shared" si="9"/>
        <v>30</v>
      </c>
      <c r="G19" s="52">
        <f t="shared" ref="G19:H19" si="31">ROUND(G10,1)</f>
        <v>30</v>
      </c>
      <c r="H19" s="52">
        <f t="shared" si="31"/>
        <v>30</v>
      </c>
      <c r="I19" s="52">
        <f t="shared" si="11"/>
        <v>30</v>
      </c>
      <c r="J19" s="53">
        <f t="shared" si="12"/>
        <v>30</v>
      </c>
      <c r="K19" s="50">
        <f t="shared" ref="K19:L19" si="32">ROUND(K10,1)</f>
        <v>30.3</v>
      </c>
      <c r="L19" s="51">
        <f t="shared" si="32"/>
        <v>30.3</v>
      </c>
      <c r="M19" s="51">
        <f t="shared" si="14"/>
        <v>30.3</v>
      </c>
      <c r="N19" s="51">
        <f t="shared" ref="N19:O19" si="33">ROUND(N10,1)</f>
        <v>30.1</v>
      </c>
      <c r="O19" s="51">
        <f t="shared" si="33"/>
        <v>30.2</v>
      </c>
      <c r="P19" s="51">
        <f t="shared" si="16"/>
        <v>30.15</v>
      </c>
      <c r="Q19" s="54">
        <f t="shared" si="17"/>
        <v>30.225000000000001</v>
      </c>
      <c r="R19" s="5"/>
      <c r="S19" s="2"/>
      <c r="T19" s="2"/>
      <c r="U19" s="2"/>
    </row>
    <row r="20" spans="1:21">
      <c r="A20" s="30"/>
      <c r="B20" s="5"/>
      <c r="C20" s="5"/>
      <c r="D20" s="25"/>
      <c r="E20" s="25"/>
      <c r="F20" s="25"/>
      <c r="G20" s="25"/>
      <c r="H20" s="25"/>
      <c r="I20" s="25"/>
      <c r="J20" s="55">
        <f>AVERAGE(J15:J19)</f>
        <v>30.014999999999997</v>
      </c>
      <c r="K20" s="25"/>
      <c r="L20" s="5"/>
      <c r="M20" s="5"/>
      <c r="N20" s="5"/>
      <c r="O20" s="5"/>
      <c r="P20" s="5"/>
      <c r="Q20" s="55">
        <f>AVERAGE(Q15:Q19)</f>
        <v>30.225000000000001</v>
      </c>
      <c r="R20" s="5"/>
      <c r="S20" s="56">
        <f>AVERAGE(Q20,J20)</f>
        <v>30.119999999999997</v>
      </c>
      <c r="T20" s="2"/>
      <c r="U20" s="2"/>
    </row>
    <row r="21" spans="1:21">
      <c r="A21" s="5"/>
      <c r="B21" s="5"/>
      <c r="C21" s="5"/>
      <c r="D21" s="5"/>
      <c r="E21" s="5"/>
      <c r="F21" s="5"/>
      <c r="G21" s="5"/>
      <c r="H21" s="5"/>
      <c r="I21" s="25"/>
      <c r="J21" s="5"/>
      <c r="K21" s="5"/>
      <c r="L21" s="5"/>
      <c r="M21" s="5"/>
      <c r="N21" s="5"/>
      <c r="O21" s="5"/>
      <c r="P21" s="5"/>
      <c r="Q21" s="5"/>
      <c r="R21" s="5"/>
      <c r="S21" s="2"/>
      <c r="T21" s="2"/>
      <c r="U21" s="2"/>
    </row>
    <row r="22" spans="1:21">
      <c r="A22" s="57" t="s">
        <v>14</v>
      </c>
      <c r="B22" s="5"/>
      <c r="C22" s="5" t="s">
        <v>3</v>
      </c>
      <c r="D22" s="58" t="s">
        <v>4</v>
      </c>
      <c r="E22" s="10"/>
      <c r="F22" s="10"/>
      <c r="G22" s="10"/>
      <c r="H22" s="10"/>
      <c r="I22" s="41"/>
      <c r="J22" s="13"/>
      <c r="K22" s="12" t="s">
        <v>5</v>
      </c>
      <c r="L22" s="10"/>
      <c r="M22" s="10"/>
      <c r="N22" s="10"/>
      <c r="O22" s="10"/>
      <c r="P22" s="10"/>
      <c r="Q22" s="13"/>
      <c r="R22" s="5"/>
      <c r="S22" s="2"/>
      <c r="T22" s="2"/>
      <c r="U22" s="2"/>
    </row>
    <row r="23" spans="1:21">
      <c r="A23" s="59" t="s">
        <v>23</v>
      </c>
      <c r="B23" s="5"/>
      <c r="C23" s="5" t="s">
        <v>24</v>
      </c>
      <c r="D23" s="60">
        <v>44564</v>
      </c>
      <c r="E23" s="61">
        <v>44564</v>
      </c>
      <c r="F23" s="5" t="s">
        <v>9</v>
      </c>
      <c r="G23" s="61">
        <v>44596</v>
      </c>
      <c r="H23" s="61">
        <v>44596</v>
      </c>
      <c r="I23" s="25" t="s">
        <v>11</v>
      </c>
      <c r="J23" s="62" t="s">
        <v>12</v>
      </c>
      <c r="K23" s="60">
        <v>44564</v>
      </c>
      <c r="L23" s="63">
        <v>44564</v>
      </c>
      <c r="M23" s="64" t="s">
        <v>9</v>
      </c>
      <c r="N23" s="63">
        <v>44596</v>
      </c>
      <c r="O23" s="63">
        <v>44596</v>
      </c>
      <c r="P23" s="64" t="s">
        <v>11</v>
      </c>
      <c r="Q23" s="65" t="s">
        <v>13</v>
      </c>
      <c r="R23" s="5"/>
      <c r="S23" s="2"/>
      <c r="T23" s="2"/>
      <c r="U23" s="2"/>
    </row>
    <row r="24" spans="1:21">
      <c r="A24" s="57"/>
      <c r="B24" s="5"/>
      <c r="C24" s="5">
        <v>1</v>
      </c>
      <c r="D24" s="24">
        <v>29.95</v>
      </c>
      <c r="E24" s="25">
        <v>29.96</v>
      </c>
      <c r="F24" s="66">
        <f t="shared" ref="F24:F28" si="34">AVERAGE(D24:E24)</f>
        <v>29.954999999999998</v>
      </c>
      <c r="G24" s="25">
        <v>29.9</v>
      </c>
      <c r="H24" s="25">
        <v>29.91</v>
      </c>
      <c r="I24" s="66">
        <f t="shared" ref="I24:I28" si="35">AVERAGE(G24:H24)</f>
        <v>29.905000000000001</v>
      </c>
      <c r="J24" s="67">
        <f t="shared" ref="J24:J28" si="36">AVERAGE(I24,F24)</f>
        <v>29.93</v>
      </c>
      <c r="K24" s="24">
        <v>30.14</v>
      </c>
      <c r="L24" s="25">
        <v>30.18</v>
      </c>
      <c r="M24" s="26">
        <f t="shared" ref="M24:M28" si="37">AVERAGE(K24:L24)</f>
        <v>30.16</v>
      </c>
      <c r="N24" s="25">
        <v>30.04</v>
      </c>
      <c r="O24" s="25">
        <v>30.06</v>
      </c>
      <c r="P24" s="26">
        <f t="shared" ref="P24:P28" si="38">AVERAGE(N24:O24)</f>
        <v>30.049999999999997</v>
      </c>
      <c r="Q24" s="67">
        <f t="shared" ref="Q24:Q28" si="39">AVERAGE(P24,M24)</f>
        <v>30.104999999999997</v>
      </c>
      <c r="R24" s="5"/>
      <c r="S24" s="2"/>
      <c r="T24" s="2"/>
      <c r="U24" s="2"/>
    </row>
    <row r="25" spans="1:21">
      <c r="A25" s="57"/>
      <c r="B25" s="5"/>
      <c r="C25" s="5">
        <v>2</v>
      </c>
      <c r="D25" s="24">
        <v>29.98</v>
      </c>
      <c r="E25" s="25">
        <v>29.96</v>
      </c>
      <c r="F25" s="66">
        <f t="shared" si="34"/>
        <v>29.97</v>
      </c>
      <c r="G25" s="25">
        <v>29.88</v>
      </c>
      <c r="H25" s="25">
        <v>29.89</v>
      </c>
      <c r="I25" s="66">
        <f t="shared" si="35"/>
        <v>29.884999999999998</v>
      </c>
      <c r="J25" s="67">
        <f t="shared" si="36"/>
        <v>29.927499999999998</v>
      </c>
      <c r="K25" s="24">
        <v>30.09</v>
      </c>
      <c r="L25" s="25">
        <v>30.16</v>
      </c>
      <c r="M25" s="26">
        <f t="shared" si="37"/>
        <v>30.125</v>
      </c>
      <c r="N25" s="25">
        <v>30.02</v>
      </c>
      <c r="O25" s="25">
        <v>30.04</v>
      </c>
      <c r="P25" s="26">
        <f t="shared" si="38"/>
        <v>30.03</v>
      </c>
      <c r="Q25" s="67">
        <f t="shared" si="39"/>
        <v>30.077500000000001</v>
      </c>
      <c r="R25" s="5"/>
      <c r="S25" s="2"/>
      <c r="T25" s="2"/>
      <c r="U25" s="2"/>
    </row>
    <row r="26" spans="1:21">
      <c r="A26" s="57"/>
      <c r="B26" s="5"/>
      <c r="C26" s="5">
        <v>3</v>
      </c>
      <c r="D26" s="24">
        <v>29.92</v>
      </c>
      <c r="E26" s="25">
        <v>29.92</v>
      </c>
      <c r="F26" s="66">
        <f t="shared" si="34"/>
        <v>29.92</v>
      </c>
      <c r="G26" s="25">
        <v>29.85</v>
      </c>
      <c r="H26" s="25">
        <v>29.83</v>
      </c>
      <c r="I26" s="66">
        <f t="shared" si="35"/>
        <v>29.84</v>
      </c>
      <c r="J26" s="67">
        <f t="shared" si="36"/>
        <v>29.880000000000003</v>
      </c>
      <c r="K26" s="24">
        <v>30.12</v>
      </c>
      <c r="L26" s="25">
        <v>30.14</v>
      </c>
      <c r="M26" s="26">
        <f t="shared" si="37"/>
        <v>30.130000000000003</v>
      </c>
      <c r="N26" s="25">
        <v>30.03</v>
      </c>
      <c r="O26" s="25">
        <v>30.01</v>
      </c>
      <c r="P26" s="26">
        <f t="shared" si="38"/>
        <v>30.020000000000003</v>
      </c>
      <c r="Q26" s="67">
        <f t="shared" si="39"/>
        <v>30.075000000000003</v>
      </c>
      <c r="R26" s="5"/>
      <c r="S26" s="2" t="s">
        <v>16</v>
      </c>
      <c r="T26" s="29">
        <f>AVERAGE(F29,M29)</f>
        <v>30.04</v>
      </c>
      <c r="U26" s="2"/>
    </row>
    <row r="27" spans="1:21">
      <c r="A27" s="57"/>
      <c r="B27" s="5"/>
      <c r="C27" s="5">
        <v>4</v>
      </c>
      <c r="D27" s="24">
        <v>29.95</v>
      </c>
      <c r="E27" s="25">
        <v>29.94</v>
      </c>
      <c r="F27" s="66">
        <f t="shared" si="34"/>
        <v>29.945</v>
      </c>
      <c r="G27" s="25">
        <v>29.85</v>
      </c>
      <c r="H27" s="25">
        <v>29.86</v>
      </c>
      <c r="I27" s="66">
        <f t="shared" si="35"/>
        <v>29.855</v>
      </c>
      <c r="J27" s="67">
        <f t="shared" si="36"/>
        <v>29.9</v>
      </c>
      <c r="K27" s="24">
        <v>30.2</v>
      </c>
      <c r="L27" s="25">
        <v>30.15</v>
      </c>
      <c r="M27" s="26">
        <f t="shared" si="37"/>
        <v>30.174999999999997</v>
      </c>
      <c r="N27" s="25">
        <v>30.01</v>
      </c>
      <c r="O27" s="25">
        <v>30.02</v>
      </c>
      <c r="P27" s="26">
        <f t="shared" si="38"/>
        <v>30.015000000000001</v>
      </c>
      <c r="Q27" s="67">
        <f t="shared" si="39"/>
        <v>30.094999999999999</v>
      </c>
      <c r="R27" s="5"/>
      <c r="S27" s="2" t="s">
        <v>17</v>
      </c>
      <c r="T27" s="29">
        <f>AVERAGE(I29,P29)</f>
        <v>29.942500000000003</v>
      </c>
      <c r="U27" s="2"/>
    </row>
    <row r="28" spans="1:21">
      <c r="A28" s="57"/>
      <c r="B28" s="5"/>
      <c r="C28" s="5">
        <v>5</v>
      </c>
      <c r="D28" s="31">
        <v>29.92</v>
      </c>
      <c r="E28" s="32">
        <v>29.9</v>
      </c>
      <c r="F28" s="68">
        <f t="shared" si="34"/>
        <v>29.91</v>
      </c>
      <c r="G28" s="32">
        <v>29.8</v>
      </c>
      <c r="H28" s="32">
        <v>29.83</v>
      </c>
      <c r="I28" s="68">
        <f t="shared" si="35"/>
        <v>29.814999999999998</v>
      </c>
      <c r="J28" s="69">
        <f t="shared" si="36"/>
        <v>29.862499999999997</v>
      </c>
      <c r="K28" s="31">
        <v>30.11</v>
      </c>
      <c r="L28" s="32">
        <v>30.11</v>
      </c>
      <c r="M28" s="33">
        <f t="shared" si="37"/>
        <v>30.11</v>
      </c>
      <c r="N28" s="32">
        <v>30.02</v>
      </c>
      <c r="O28" s="32">
        <v>30</v>
      </c>
      <c r="P28" s="33">
        <f t="shared" si="38"/>
        <v>30.009999999999998</v>
      </c>
      <c r="Q28" s="69">
        <f t="shared" si="39"/>
        <v>30.06</v>
      </c>
      <c r="R28" s="5"/>
      <c r="S28" s="2"/>
      <c r="T28" s="2"/>
      <c r="U28" s="2"/>
    </row>
    <row r="29" spans="1:21">
      <c r="A29" s="57"/>
      <c r="B29" s="5"/>
      <c r="C29" s="5"/>
      <c r="D29" s="25"/>
      <c r="E29" s="25"/>
      <c r="F29" s="25">
        <f>AVERAGE(F24:F28)</f>
        <v>29.939999999999998</v>
      </c>
      <c r="G29" s="25"/>
      <c r="H29" s="25"/>
      <c r="I29" s="25">
        <f t="shared" ref="I29:J29" si="40">AVERAGE(I24:I28)</f>
        <v>29.860000000000003</v>
      </c>
      <c r="J29" s="36">
        <f t="shared" si="40"/>
        <v>29.9</v>
      </c>
      <c r="K29" s="25"/>
      <c r="L29" s="25"/>
      <c r="M29" s="25">
        <f>AVERAGE(M24:M28)</f>
        <v>30.139999999999997</v>
      </c>
      <c r="N29" s="25"/>
      <c r="O29" s="25"/>
      <c r="P29" s="25">
        <f t="shared" ref="P29:Q29" si="41">AVERAGE(P24:P28)</f>
        <v>30.024999999999999</v>
      </c>
      <c r="Q29" s="36">
        <f t="shared" si="41"/>
        <v>30.0825</v>
      </c>
      <c r="R29" s="5"/>
      <c r="S29" s="38">
        <f>AVERAGE(Q29,J29)</f>
        <v>29.991250000000001</v>
      </c>
      <c r="T29" s="2"/>
      <c r="U29" s="2"/>
    </row>
    <row r="30" spans="1:21">
      <c r="A30" s="57"/>
      <c r="B30" s="5"/>
      <c r="C30" s="5"/>
      <c r="D30" s="5"/>
      <c r="E30" s="5"/>
      <c r="F30" s="5"/>
      <c r="G30" s="5"/>
      <c r="H30" s="5"/>
      <c r="I30" s="25"/>
      <c r="J30" s="5"/>
      <c r="K30" s="5"/>
      <c r="L30" s="5"/>
      <c r="M30" s="5"/>
      <c r="N30" s="5"/>
      <c r="O30" s="5"/>
      <c r="P30" s="5"/>
      <c r="Q30" s="5"/>
      <c r="R30" s="5"/>
      <c r="S30" s="2"/>
      <c r="T30" s="2"/>
      <c r="U30" s="2"/>
    </row>
    <row r="31" spans="1:21">
      <c r="A31" s="57"/>
      <c r="B31" s="5"/>
      <c r="C31" s="5" t="s">
        <v>19</v>
      </c>
      <c r="D31" s="58" t="s">
        <v>4</v>
      </c>
      <c r="E31" s="10"/>
      <c r="F31" s="10"/>
      <c r="G31" s="10"/>
      <c r="H31" s="10"/>
      <c r="I31" s="41"/>
      <c r="J31" s="13"/>
      <c r="K31" s="12" t="s">
        <v>5</v>
      </c>
      <c r="L31" s="10"/>
      <c r="M31" s="10"/>
      <c r="N31" s="10"/>
      <c r="O31" s="10"/>
      <c r="P31" s="10"/>
      <c r="Q31" s="13"/>
      <c r="R31" s="5"/>
      <c r="S31" s="2"/>
      <c r="T31" s="2"/>
      <c r="U31" s="2"/>
    </row>
    <row r="32" spans="1:21">
      <c r="A32" s="57"/>
      <c r="B32" s="5"/>
      <c r="C32" s="5" t="s">
        <v>24</v>
      </c>
      <c r="D32" s="60">
        <v>44564</v>
      </c>
      <c r="E32" s="61">
        <v>44564</v>
      </c>
      <c r="F32" s="5" t="s">
        <v>9</v>
      </c>
      <c r="G32" s="61">
        <v>44596</v>
      </c>
      <c r="H32" s="61">
        <v>44596</v>
      </c>
      <c r="I32" s="25" t="s">
        <v>11</v>
      </c>
      <c r="J32" s="62" t="s">
        <v>12</v>
      </c>
      <c r="K32" s="60">
        <v>44564</v>
      </c>
      <c r="L32" s="63">
        <v>44564</v>
      </c>
      <c r="M32" s="2" t="s">
        <v>9</v>
      </c>
      <c r="N32" s="63">
        <v>44596</v>
      </c>
      <c r="O32" s="63">
        <v>44596</v>
      </c>
      <c r="P32" s="2" t="s">
        <v>11</v>
      </c>
      <c r="Q32" s="65" t="s">
        <v>13</v>
      </c>
      <c r="R32" s="5"/>
      <c r="S32" s="2"/>
      <c r="T32" s="2"/>
      <c r="U32" s="2"/>
    </row>
    <row r="33" spans="1:41">
      <c r="A33" s="57"/>
      <c r="B33" s="5"/>
      <c r="C33" s="5">
        <v>1</v>
      </c>
      <c r="D33" s="70">
        <f t="shared" ref="D33:E33" si="42">ROUND(D24,1)</f>
        <v>30</v>
      </c>
      <c r="E33" s="47">
        <f t="shared" si="42"/>
        <v>30</v>
      </c>
      <c r="F33" s="47">
        <f t="shared" ref="F33:F37" si="43">AVERAGE(D33:E33)</f>
        <v>30</v>
      </c>
      <c r="G33" s="47">
        <f t="shared" ref="G33:H33" si="44">ROUND(G24,1)</f>
        <v>29.9</v>
      </c>
      <c r="H33" s="47">
        <f t="shared" si="44"/>
        <v>29.9</v>
      </c>
      <c r="I33" s="47">
        <f t="shared" ref="I33:I37" si="45">AVERAGE(G33:H33)</f>
        <v>29.9</v>
      </c>
      <c r="J33" s="48">
        <f t="shared" ref="J33:J37" si="46">AVERAGE(I33,F33)</f>
        <v>29.95</v>
      </c>
      <c r="K33" s="70">
        <f t="shared" ref="K33:L33" si="47">ROUND(K24,1)</f>
        <v>30.1</v>
      </c>
      <c r="L33" s="47">
        <f t="shared" si="47"/>
        <v>30.2</v>
      </c>
      <c r="M33" s="47">
        <f t="shared" ref="M33:M37" si="48">AVERAGE(K33:L33)</f>
        <v>30.15</v>
      </c>
      <c r="N33" s="47">
        <f t="shared" ref="N33:O33" si="49">ROUND(N24,1)</f>
        <v>30</v>
      </c>
      <c r="O33" s="47">
        <f t="shared" si="49"/>
        <v>30.1</v>
      </c>
      <c r="P33" s="47">
        <f t="shared" ref="P33:P37" si="50">AVERAGE(N33:O33)</f>
        <v>30.05</v>
      </c>
      <c r="Q33" s="48">
        <f t="shared" ref="Q33:Q37" si="51">AVERAGE(P33,M33)</f>
        <v>30.1</v>
      </c>
      <c r="R33" s="5"/>
      <c r="S33" s="2"/>
      <c r="T33" s="2"/>
      <c r="U33" s="2"/>
    </row>
    <row r="34" spans="1:41">
      <c r="A34" s="57"/>
      <c r="B34" s="5"/>
      <c r="C34" s="5">
        <v>2</v>
      </c>
      <c r="D34" s="70">
        <f t="shared" ref="D34:E34" si="52">ROUND(D25,1)</f>
        <v>30</v>
      </c>
      <c r="E34" s="47">
        <f t="shared" si="52"/>
        <v>30</v>
      </c>
      <c r="F34" s="47">
        <f t="shared" si="43"/>
        <v>30</v>
      </c>
      <c r="G34" s="47">
        <f t="shared" ref="G34:H34" si="53">ROUND(G25,1)</f>
        <v>29.9</v>
      </c>
      <c r="H34" s="47">
        <f t="shared" si="53"/>
        <v>29.9</v>
      </c>
      <c r="I34" s="47">
        <f t="shared" si="45"/>
        <v>29.9</v>
      </c>
      <c r="J34" s="48">
        <f t="shared" si="46"/>
        <v>29.95</v>
      </c>
      <c r="K34" s="70">
        <f t="shared" ref="K34:L34" si="54">ROUND(K25,1)</f>
        <v>30.1</v>
      </c>
      <c r="L34" s="47">
        <f t="shared" si="54"/>
        <v>30.2</v>
      </c>
      <c r="M34" s="47">
        <f t="shared" si="48"/>
        <v>30.15</v>
      </c>
      <c r="N34" s="47">
        <f t="shared" ref="N34:O34" si="55">ROUND(N25,1)</f>
        <v>30</v>
      </c>
      <c r="O34" s="47">
        <f t="shared" si="55"/>
        <v>30</v>
      </c>
      <c r="P34" s="47">
        <f t="shared" si="50"/>
        <v>30</v>
      </c>
      <c r="Q34" s="48">
        <f t="shared" si="51"/>
        <v>30.074999999999999</v>
      </c>
      <c r="R34" s="5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</row>
    <row r="35" spans="1:41">
      <c r="A35" s="57"/>
      <c r="B35" s="5"/>
      <c r="C35" s="5">
        <v>3</v>
      </c>
      <c r="D35" s="70">
        <f t="shared" ref="D35:E35" si="56">ROUND(D26,1)</f>
        <v>29.9</v>
      </c>
      <c r="E35" s="47">
        <f t="shared" si="56"/>
        <v>29.9</v>
      </c>
      <c r="F35" s="47">
        <f t="shared" si="43"/>
        <v>29.9</v>
      </c>
      <c r="G35" s="47">
        <f t="shared" ref="G35:H35" si="57">ROUND(G26,1)</f>
        <v>29.9</v>
      </c>
      <c r="H35" s="47">
        <f t="shared" si="57"/>
        <v>29.8</v>
      </c>
      <c r="I35" s="47">
        <f t="shared" si="45"/>
        <v>29.85</v>
      </c>
      <c r="J35" s="48">
        <f t="shared" si="46"/>
        <v>29.875</v>
      </c>
      <c r="K35" s="70">
        <f t="shared" ref="K35:L35" si="58">ROUND(K26,1)</f>
        <v>30.1</v>
      </c>
      <c r="L35" s="47">
        <f t="shared" si="58"/>
        <v>30.1</v>
      </c>
      <c r="M35" s="47">
        <f t="shared" si="48"/>
        <v>30.1</v>
      </c>
      <c r="N35" s="47">
        <f t="shared" ref="N35:O35" si="59">ROUND(N26,1)</f>
        <v>30</v>
      </c>
      <c r="O35" s="47">
        <f t="shared" si="59"/>
        <v>30</v>
      </c>
      <c r="P35" s="47">
        <f t="shared" si="50"/>
        <v>30</v>
      </c>
      <c r="Q35" s="48">
        <f t="shared" si="51"/>
        <v>30.05</v>
      </c>
      <c r="R35" s="5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</row>
    <row r="36" spans="1:41">
      <c r="A36" s="57"/>
      <c r="B36" s="5"/>
      <c r="C36" s="5">
        <v>4</v>
      </c>
      <c r="D36" s="70">
        <f t="shared" ref="D36:E36" si="60">ROUND(D27,1)</f>
        <v>30</v>
      </c>
      <c r="E36" s="47">
        <f t="shared" si="60"/>
        <v>29.9</v>
      </c>
      <c r="F36" s="47">
        <f t="shared" si="43"/>
        <v>29.95</v>
      </c>
      <c r="G36" s="47">
        <f t="shared" ref="G36:H36" si="61">ROUND(G27,1)</f>
        <v>29.9</v>
      </c>
      <c r="H36" s="47">
        <f t="shared" si="61"/>
        <v>29.9</v>
      </c>
      <c r="I36" s="47">
        <f t="shared" si="45"/>
        <v>29.9</v>
      </c>
      <c r="J36" s="48">
        <f t="shared" si="46"/>
        <v>29.924999999999997</v>
      </c>
      <c r="K36" s="70">
        <f t="shared" ref="K36:L36" si="62">ROUND(K27,1)</f>
        <v>30.2</v>
      </c>
      <c r="L36" s="47">
        <f t="shared" si="62"/>
        <v>30.2</v>
      </c>
      <c r="M36" s="47">
        <f t="shared" si="48"/>
        <v>30.2</v>
      </c>
      <c r="N36" s="47">
        <f t="shared" ref="N36:O36" si="63">ROUND(N27,1)</f>
        <v>30</v>
      </c>
      <c r="O36" s="47">
        <f t="shared" si="63"/>
        <v>30</v>
      </c>
      <c r="P36" s="47">
        <f t="shared" si="50"/>
        <v>30</v>
      </c>
      <c r="Q36" s="48">
        <f t="shared" si="51"/>
        <v>30.1</v>
      </c>
      <c r="R36" s="5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</row>
    <row r="37" spans="1:41">
      <c r="A37" s="57"/>
      <c r="B37" s="5"/>
      <c r="C37" s="5">
        <v>5</v>
      </c>
      <c r="D37" s="71">
        <f t="shared" ref="D37:E37" si="64">ROUND(D28,1)</f>
        <v>29.9</v>
      </c>
      <c r="E37" s="52">
        <f t="shared" si="64"/>
        <v>29.9</v>
      </c>
      <c r="F37" s="52">
        <f t="shared" si="43"/>
        <v>29.9</v>
      </c>
      <c r="G37" s="52">
        <f t="shared" ref="G37:H37" si="65">ROUND(G28,1)</f>
        <v>29.8</v>
      </c>
      <c r="H37" s="52">
        <f t="shared" si="65"/>
        <v>29.8</v>
      </c>
      <c r="I37" s="52">
        <f t="shared" si="45"/>
        <v>29.8</v>
      </c>
      <c r="J37" s="53">
        <f t="shared" si="46"/>
        <v>29.85</v>
      </c>
      <c r="K37" s="71">
        <f t="shared" ref="K37:L37" si="66">ROUND(K28,1)</f>
        <v>30.1</v>
      </c>
      <c r="L37" s="52">
        <f t="shared" si="66"/>
        <v>30.1</v>
      </c>
      <c r="M37" s="52">
        <f t="shared" si="48"/>
        <v>30.1</v>
      </c>
      <c r="N37" s="52">
        <f t="shared" ref="N37:O37" si="67">ROUND(N28,1)</f>
        <v>30</v>
      </c>
      <c r="O37" s="52">
        <f t="shared" si="67"/>
        <v>30</v>
      </c>
      <c r="P37" s="52">
        <f t="shared" si="50"/>
        <v>30</v>
      </c>
      <c r="Q37" s="53">
        <f t="shared" si="51"/>
        <v>30.05</v>
      </c>
      <c r="R37" s="5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</row>
    <row r="38" spans="1:41">
      <c r="A38" s="57"/>
      <c r="B38" s="5"/>
      <c r="C38" s="5"/>
      <c r="D38" s="5"/>
      <c r="E38" s="5"/>
      <c r="F38" s="5"/>
      <c r="G38" s="5"/>
      <c r="H38" s="5"/>
      <c r="I38" s="25"/>
      <c r="J38" s="55">
        <f>AVERAGE(J33:J37)</f>
        <v>29.910000000000004</v>
      </c>
      <c r="K38" s="5"/>
      <c r="L38" s="5"/>
      <c r="M38" s="5"/>
      <c r="N38" s="5"/>
      <c r="O38" s="5"/>
      <c r="P38" s="47"/>
      <c r="Q38" s="55">
        <f>AVERAGE(Q33:Q37)</f>
        <v>30.074999999999999</v>
      </c>
      <c r="R38" s="5"/>
      <c r="S38" s="56">
        <f>AVERAGE(Q38,J38)</f>
        <v>29.9925</v>
      </c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</row>
    <row r="39" spans="1:41">
      <c r="A39" s="5"/>
      <c r="B39" s="5"/>
      <c r="C39" s="5"/>
      <c r="D39" s="5"/>
      <c r="E39" s="5"/>
      <c r="F39" s="5"/>
      <c r="G39" s="5"/>
      <c r="H39" s="5"/>
      <c r="I39" s="25"/>
      <c r="J39" s="5"/>
      <c r="K39" s="5"/>
      <c r="L39" s="5"/>
      <c r="M39" s="5"/>
      <c r="N39" s="5"/>
      <c r="O39" s="5"/>
      <c r="P39" s="5"/>
      <c r="Q39" s="5"/>
      <c r="R39" s="5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</row>
    <row r="40" spans="1:41">
      <c r="A40" s="72" t="s">
        <v>25</v>
      </c>
      <c r="B40" s="5"/>
      <c r="C40" s="5" t="s">
        <v>3</v>
      </c>
      <c r="D40" s="58" t="s">
        <v>4</v>
      </c>
      <c r="E40" s="10"/>
      <c r="F40" s="10"/>
      <c r="G40" s="10"/>
      <c r="H40" s="10"/>
      <c r="I40" s="41"/>
      <c r="J40" s="13"/>
      <c r="K40" s="12" t="s">
        <v>5</v>
      </c>
      <c r="L40" s="10"/>
      <c r="M40" s="10"/>
      <c r="N40" s="10"/>
      <c r="O40" s="10"/>
      <c r="P40" s="10"/>
      <c r="Q40" s="13"/>
      <c r="R40" s="5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</row>
    <row r="41" spans="1:41">
      <c r="A41" s="73"/>
      <c r="B41" s="5"/>
      <c r="C41" s="5" t="s">
        <v>24</v>
      </c>
      <c r="D41" s="60">
        <v>44564</v>
      </c>
      <c r="E41" s="61">
        <v>44564</v>
      </c>
      <c r="F41" s="5" t="s">
        <v>9</v>
      </c>
      <c r="G41" s="61">
        <v>44596</v>
      </c>
      <c r="H41" s="61">
        <v>44596</v>
      </c>
      <c r="I41" s="25" t="s">
        <v>11</v>
      </c>
      <c r="J41" s="62" t="s">
        <v>12</v>
      </c>
      <c r="K41" s="60">
        <v>44564</v>
      </c>
      <c r="L41" s="63">
        <v>44564</v>
      </c>
      <c r="M41" s="74" t="s">
        <v>9</v>
      </c>
      <c r="N41" s="63">
        <v>44596</v>
      </c>
      <c r="O41" s="63">
        <v>44596</v>
      </c>
      <c r="P41" s="74" t="s">
        <v>11</v>
      </c>
      <c r="Q41" s="65" t="s">
        <v>13</v>
      </c>
      <c r="R41" s="5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</row>
    <row r="42" spans="1:41">
      <c r="A42" s="73"/>
      <c r="B42" s="5"/>
      <c r="C42" s="5">
        <v>1</v>
      </c>
      <c r="D42" s="24">
        <v>29.99</v>
      </c>
      <c r="E42" s="25">
        <v>29.98</v>
      </c>
      <c r="F42" s="66">
        <f t="shared" ref="F42:F46" si="68">AVERAGE(D42:E42)</f>
        <v>29.984999999999999</v>
      </c>
      <c r="G42" s="25">
        <v>29.93</v>
      </c>
      <c r="H42" s="25">
        <v>29.92</v>
      </c>
      <c r="I42" s="66">
        <f t="shared" ref="I42:I46" si="69">AVERAGE(G42:H42)</f>
        <v>29.925000000000001</v>
      </c>
      <c r="J42" s="67">
        <f t="shared" ref="J42:J46" si="70">AVERAGE(I42,F42)</f>
        <v>29.954999999999998</v>
      </c>
      <c r="K42" s="24">
        <v>30.14</v>
      </c>
      <c r="L42" s="25">
        <v>30.31</v>
      </c>
      <c r="M42" s="66">
        <f t="shared" ref="M42:M46" si="71">AVERAGE(K42:L42)</f>
        <v>30.225000000000001</v>
      </c>
      <c r="N42" s="25">
        <v>30.16</v>
      </c>
      <c r="O42" s="25">
        <v>30.26</v>
      </c>
      <c r="P42" s="66">
        <f t="shared" ref="P42:P46" si="72">AVERAGE(N42:O42)</f>
        <v>30.21</v>
      </c>
      <c r="Q42" s="67">
        <f t="shared" ref="Q42:Q46" si="73">AVERAGE(P42,M42)</f>
        <v>30.217500000000001</v>
      </c>
      <c r="R42" s="25"/>
      <c r="S42" s="29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</row>
    <row r="43" spans="1:41">
      <c r="A43" s="73"/>
      <c r="B43" s="5"/>
      <c r="C43" s="5">
        <v>2</v>
      </c>
      <c r="D43" s="24">
        <v>29.91</v>
      </c>
      <c r="E43" s="25">
        <v>29.99</v>
      </c>
      <c r="F43" s="66">
        <f t="shared" si="68"/>
        <v>29.95</v>
      </c>
      <c r="G43" s="25">
        <v>29.92</v>
      </c>
      <c r="H43" s="25">
        <v>29.94</v>
      </c>
      <c r="I43" s="66">
        <f t="shared" si="69"/>
        <v>29.93</v>
      </c>
      <c r="J43" s="67">
        <f t="shared" si="70"/>
        <v>29.939999999999998</v>
      </c>
      <c r="K43" s="24">
        <v>30.29</v>
      </c>
      <c r="L43" s="25">
        <v>30.34</v>
      </c>
      <c r="M43" s="66">
        <f t="shared" si="71"/>
        <v>30.314999999999998</v>
      </c>
      <c r="N43" s="25">
        <v>30.24</v>
      </c>
      <c r="O43" s="25">
        <v>30.16</v>
      </c>
      <c r="P43" s="66">
        <f t="shared" si="72"/>
        <v>30.2</v>
      </c>
      <c r="Q43" s="67">
        <f t="shared" si="73"/>
        <v>30.2575</v>
      </c>
      <c r="R43" s="25"/>
      <c r="S43" s="29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</row>
    <row r="44" spans="1:41">
      <c r="A44" s="73"/>
      <c r="B44" s="5"/>
      <c r="C44" s="5">
        <v>3</v>
      </c>
      <c r="D44" s="24">
        <v>29.89</v>
      </c>
      <c r="E44" s="25">
        <v>29.89</v>
      </c>
      <c r="F44" s="66">
        <f t="shared" si="68"/>
        <v>29.89</v>
      </c>
      <c r="G44" s="25">
        <v>29.9</v>
      </c>
      <c r="H44" s="25">
        <v>29.86</v>
      </c>
      <c r="I44" s="66">
        <f t="shared" si="69"/>
        <v>29.88</v>
      </c>
      <c r="J44" s="67">
        <f t="shared" si="70"/>
        <v>29.884999999999998</v>
      </c>
      <c r="K44" s="24">
        <v>30.28</v>
      </c>
      <c r="L44" s="25">
        <v>30.42</v>
      </c>
      <c r="M44" s="66">
        <f t="shared" si="71"/>
        <v>30.35</v>
      </c>
      <c r="N44" s="25">
        <v>30.23</v>
      </c>
      <c r="O44" s="25">
        <v>30.15</v>
      </c>
      <c r="P44" s="66">
        <f t="shared" si="72"/>
        <v>30.189999999999998</v>
      </c>
      <c r="Q44" s="67">
        <f t="shared" si="73"/>
        <v>30.27</v>
      </c>
      <c r="R44" s="25"/>
      <c r="S44" s="2" t="s">
        <v>16</v>
      </c>
      <c r="T44" s="29">
        <f>AVERAGE(F47,M47)</f>
        <v>30.1265</v>
      </c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</row>
    <row r="45" spans="1:41">
      <c r="A45" s="73"/>
      <c r="B45" s="5"/>
      <c r="C45" s="5">
        <v>4</v>
      </c>
      <c r="D45" s="24">
        <v>29.94</v>
      </c>
      <c r="E45" s="25">
        <v>29.94</v>
      </c>
      <c r="F45" s="66">
        <f t="shared" si="68"/>
        <v>29.94</v>
      </c>
      <c r="G45" s="25">
        <v>29.89</v>
      </c>
      <c r="H45" s="25">
        <v>29.91</v>
      </c>
      <c r="I45" s="66">
        <f t="shared" si="69"/>
        <v>29.9</v>
      </c>
      <c r="J45" s="67">
        <f t="shared" si="70"/>
        <v>29.92</v>
      </c>
      <c r="K45" s="24">
        <v>30.38</v>
      </c>
      <c r="L45" s="25">
        <v>30.29</v>
      </c>
      <c r="M45" s="66">
        <f t="shared" si="71"/>
        <v>30.335000000000001</v>
      </c>
      <c r="N45" s="25">
        <v>30.15</v>
      </c>
      <c r="O45" s="25">
        <v>30.25</v>
      </c>
      <c r="P45" s="66">
        <f t="shared" si="72"/>
        <v>30.2</v>
      </c>
      <c r="Q45" s="67">
        <f t="shared" si="73"/>
        <v>30.267499999999998</v>
      </c>
      <c r="R45" s="25"/>
      <c r="S45" s="2" t="s">
        <v>17</v>
      </c>
      <c r="T45" s="29">
        <f>AVERAGE(I47,P47)</f>
        <v>30.053999999999998</v>
      </c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</row>
    <row r="46" spans="1:41">
      <c r="A46" s="73"/>
      <c r="B46" s="5"/>
      <c r="C46" s="5">
        <v>5</v>
      </c>
      <c r="D46" s="31">
        <v>29.96</v>
      </c>
      <c r="E46" s="32">
        <v>29.95</v>
      </c>
      <c r="F46" s="68">
        <f t="shared" si="68"/>
        <v>29.954999999999998</v>
      </c>
      <c r="G46" s="32">
        <v>29.89</v>
      </c>
      <c r="H46" s="32">
        <v>29.9</v>
      </c>
      <c r="I46" s="68">
        <f t="shared" si="69"/>
        <v>29.895</v>
      </c>
      <c r="J46" s="69">
        <f t="shared" si="70"/>
        <v>29.924999999999997</v>
      </c>
      <c r="K46" s="31">
        <v>30.31</v>
      </c>
      <c r="L46" s="32">
        <v>30.33</v>
      </c>
      <c r="M46" s="68">
        <f t="shared" si="71"/>
        <v>30.32</v>
      </c>
      <c r="N46" s="32">
        <v>30.25</v>
      </c>
      <c r="O46" s="32">
        <v>30.17</v>
      </c>
      <c r="P46" s="68">
        <f t="shared" si="72"/>
        <v>30.21</v>
      </c>
      <c r="Q46" s="69">
        <f t="shared" si="73"/>
        <v>30.265000000000001</v>
      </c>
      <c r="R46" s="25"/>
      <c r="S46" s="29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</row>
    <row r="47" spans="1:41">
      <c r="A47" s="73"/>
      <c r="B47" s="5"/>
      <c r="C47" s="5"/>
      <c r="D47" s="25"/>
      <c r="E47" s="25"/>
      <c r="F47" s="25">
        <f>AVERAGE(F42:F46)</f>
        <v>29.943999999999999</v>
      </c>
      <c r="G47" s="25"/>
      <c r="H47" s="25"/>
      <c r="I47" s="25">
        <f t="shared" ref="I47:J47" si="74">AVERAGE(I42:I46)</f>
        <v>29.905999999999999</v>
      </c>
      <c r="J47" s="36">
        <f t="shared" si="74"/>
        <v>29.925000000000001</v>
      </c>
      <c r="K47" s="25"/>
      <c r="L47" s="25"/>
      <c r="M47" s="25">
        <f>AVERAGE(M42:M46)</f>
        <v>30.308999999999997</v>
      </c>
      <c r="N47" s="25"/>
      <c r="O47" s="25"/>
      <c r="P47" s="25">
        <f t="shared" ref="P47:Q47" si="75">AVERAGE(P42:P46)</f>
        <v>30.201999999999998</v>
      </c>
      <c r="Q47" s="36">
        <f t="shared" si="75"/>
        <v>30.255500000000001</v>
      </c>
      <c r="R47" s="25"/>
      <c r="S47" s="38">
        <f>AVERAGE(Q47,J47)</f>
        <v>30.090250000000001</v>
      </c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</row>
    <row r="48" spans="1:41">
      <c r="A48" s="73"/>
      <c r="B48" s="5"/>
      <c r="C48" s="5"/>
      <c r="D48" s="5"/>
      <c r="E48" s="5"/>
      <c r="F48" s="5"/>
      <c r="G48" s="5"/>
      <c r="H48" s="5"/>
      <c r="I48" s="25"/>
      <c r="J48" s="5"/>
      <c r="K48" s="5"/>
      <c r="L48" s="5"/>
      <c r="M48" s="5"/>
      <c r="N48" s="5"/>
      <c r="O48" s="5"/>
      <c r="P48" s="5"/>
      <c r="Q48" s="5"/>
      <c r="R48" s="5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</row>
    <row r="49" spans="1:41">
      <c r="A49" s="73"/>
      <c r="B49" s="5"/>
      <c r="C49" s="5" t="s">
        <v>19</v>
      </c>
      <c r="D49" s="58" t="s">
        <v>4</v>
      </c>
      <c r="E49" s="10"/>
      <c r="F49" s="10"/>
      <c r="G49" s="10"/>
      <c r="H49" s="10"/>
      <c r="I49" s="41"/>
      <c r="J49" s="13"/>
      <c r="K49" s="12" t="s">
        <v>5</v>
      </c>
      <c r="L49" s="10"/>
      <c r="M49" s="10"/>
      <c r="N49" s="10"/>
      <c r="O49" s="10"/>
      <c r="P49" s="10"/>
      <c r="Q49" s="13"/>
      <c r="R49" s="5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</row>
    <row r="50" spans="1:41">
      <c r="A50" s="73"/>
      <c r="B50" s="5"/>
      <c r="C50" s="5" t="s">
        <v>24</v>
      </c>
      <c r="D50" s="60">
        <v>44564</v>
      </c>
      <c r="E50" s="61">
        <v>44564</v>
      </c>
      <c r="F50" s="5" t="s">
        <v>9</v>
      </c>
      <c r="G50" s="61">
        <v>44596</v>
      </c>
      <c r="H50" s="61">
        <v>44596</v>
      </c>
      <c r="I50" s="25" t="s">
        <v>11</v>
      </c>
      <c r="J50" s="62" t="s">
        <v>12</v>
      </c>
      <c r="K50" s="60">
        <v>44564</v>
      </c>
      <c r="L50" s="63">
        <v>44564</v>
      </c>
      <c r="M50" s="2" t="s">
        <v>9</v>
      </c>
      <c r="N50" s="63">
        <v>44596</v>
      </c>
      <c r="O50" s="63">
        <v>44596</v>
      </c>
      <c r="P50" s="2" t="s">
        <v>11</v>
      </c>
      <c r="Q50" s="65" t="s">
        <v>13</v>
      </c>
      <c r="R50" s="5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</row>
    <row r="51" spans="1:41">
      <c r="A51" s="73"/>
      <c r="B51" s="5"/>
      <c r="C51" s="5">
        <v>1</v>
      </c>
      <c r="D51" s="70">
        <f t="shared" ref="D51:E51" si="76">ROUND(D42,1)</f>
        <v>30</v>
      </c>
      <c r="E51" s="47">
        <f t="shared" si="76"/>
        <v>30</v>
      </c>
      <c r="F51" s="47">
        <f t="shared" ref="F51:F55" si="77">AVERAGE(D51:E51)</f>
        <v>30</v>
      </c>
      <c r="G51" s="47">
        <f t="shared" ref="G51:H51" si="78">ROUND(G42,1)</f>
        <v>29.9</v>
      </c>
      <c r="H51" s="47">
        <f t="shared" si="78"/>
        <v>29.9</v>
      </c>
      <c r="I51" s="47">
        <f t="shared" ref="I51:I55" si="79">AVERAGE(G51:H51)</f>
        <v>29.9</v>
      </c>
      <c r="J51" s="48">
        <f t="shared" ref="J51:J55" si="80">AVERAGE(I51,F51)</f>
        <v>29.95</v>
      </c>
      <c r="K51" s="70">
        <f t="shared" ref="K51:L51" si="81">ROUND(K42,1)</f>
        <v>30.1</v>
      </c>
      <c r="L51" s="47">
        <f t="shared" si="81"/>
        <v>30.3</v>
      </c>
      <c r="M51" s="47">
        <f t="shared" ref="M51:M55" si="82">AVERAGE(K51:L51)</f>
        <v>30.200000000000003</v>
      </c>
      <c r="N51" s="47">
        <f t="shared" ref="N51:O51" si="83">ROUND(N42,1)</f>
        <v>30.2</v>
      </c>
      <c r="O51" s="47">
        <f t="shared" si="83"/>
        <v>30.3</v>
      </c>
      <c r="P51" s="47">
        <f t="shared" ref="P51:P55" si="84">AVERAGE(N51:O51)</f>
        <v>30.25</v>
      </c>
      <c r="Q51" s="48">
        <f t="shared" ref="Q51:Q55" si="85">AVERAGE(P51,M51)</f>
        <v>30.225000000000001</v>
      </c>
      <c r="R51" s="5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</row>
    <row r="52" spans="1:41">
      <c r="A52" s="73"/>
      <c r="B52" s="5"/>
      <c r="C52" s="5">
        <v>2</v>
      </c>
      <c r="D52" s="70">
        <f t="shared" ref="D52:E52" si="86">ROUND(D43,1)</f>
        <v>29.9</v>
      </c>
      <c r="E52" s="47">
        <f t="shared" si="86"/>
        <v>30</v>
      </c>
      <c r="F52" s="47">
        <f t="shared" si="77"/>
        <v>29.95</v>
      </c>
      <c r="G52" s="47">
        <f t="shared" ref="G52:H52" si="87">ROUND(G43,1)</f>
        <v>29.9</v>
      </c>
      <c r="H52" s="47">
        <f t="shared" si="87"/>
        <v>29.9</v>
      </c>
      <c r="I52" s="47">
        <f t="shared" si="79"/>
        <v>29.9</v>
      </c>
      <c r="J52" s="48">
        <f t="shared" si="80"/>
        <v>29.924999999999997</v>
      </c>
      <c r="K52" s="70">
        <f t="shared" ref="K52:L52" si="88">ROUND(K43,1)</f>
        <v>30.3</v>
      </c>
      <c r="L52" s="47">
        <f t="shared" si="88"/>
        <v>30.3</v>
      </c>
      <c r="M52" s="47">
        <f t="shared" si="82"/>
        <v>30.3</v>
      </c>
      <c r="N52" s="47">
        <f t="shared" ref="N52:O52" si="89">ROUND(N43,1)</f>
        <v>30.2</v>
      </c>
      <c r="O52" s="47">
        <f t="shared" si="89"/>
        <v>30.2</v>
      </c>
      <c r="P52" s="47">
        <f t="shared" si="84"/>
        <v>30.2</v>
      </c>
      <c r="Q52" s="48">
        <f t="shared" si="85"/>
        <v>30.25</v>
      </c>
      <c r="R52" s="5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</row>
    <row r="53" spans="1:41">
      <c r="A53" s="73"/>
      <c r="B53" s="5"/>
      <c r="C53" s="5">
        <v>3</v>
      </c>
      <c r="D53" s="70">
        <f t="shared" ref="D53:E53" si="90">ROUND(D44,1)</f>
        <v>29.9</v>
      </c>
      <c r="E53" s="47">
        <f t="shared" si="90"/>
        <v>29.9</v>
      </c>
      <c r="F53" s="47">
        <f t="shared" si="77"/>
        <v>29.9</v>
      </c>
      <c r="G53" s="47">
        <f t="shared" ref="G53:H53" si="91">ROUND(G44,1)</f>
        <v>29.9</v>
      </c>
      <c r="H53" s="47">
        <f t="shared" si="91"/>
        <v>29.9</v>
      </c>
      <c r="I53" s="47">
        <f t="shared" si="79"/>
        <v>29.9</v>
      </c>
      <c r="J53" s="48">
        <f t="shared" si="80"/>
        <v>29.9</v>
      </c>
      <c r="K53" s="70">
        <f t="shared" ref="K53:L53" si="92">ROUND(K44,1)</f>
        <v>30.3</v>
      </c>
      <c r="L53" s="47">
        <f t="shared" si="92"/>
        <v>30.4</v>
      </c>
      <c r="M53" s="47">
        <f t="shared" si="82"/>
        <v>30.35</v>
      </c>
      <c r="N53" s="47">
        <f t="shared" ref="N53:O53" si="93">ROUND(N44,1)</f>
        <v>30.2</v>
      </c>
      <c r="O53" s="47">
        <f t="shared" si="93"/>
        <v>30.2</v>
      </c>
      <c r="P53" s="47">
        <f t="shared" si="84"/>
        <v>30.2</v>
      </c>
      <c r="Q53" s="48">
        <f t="shared" si="85"/>
        <v>30.274999999999999</v>
      </c>
      <c r="R53" s="5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</row>
    <row r="54" spans="1:41">
      <c r="A54" s="73"/>
      <c r="B54" s="5"/>
      <c r="C54" s="5">
        <v>4</v>
      </c>
      <c r="D54" s="70">
        <f t="shared" ref="D54:E54" si="94">ROUND(D45,1)</f>
        <v>29.9</v>
      </c>
      <c r="E54" s="47">
        <f t="shared" si="94"/>
        <v>29.9</v>
      </c>
      <c r="F54" s="47">
        <f t="shared" si="77"/>
        <v>29.9</v>
      </c>
      <c r="G54" s="47">
        <f t="shared" ref="G54:H54" si="95">ROUND(G45,1)</f>
        <v>29.9</v>
      </c>
      <c r="H54" s="47">
        <f t="shared" si="95"/>
        <v>29.9</v>
      </c>
      <c r="I54" s="47">
        <f t="shared" si="79"/>
        <v>29.9</v>
      </c>
      <c r="J54" s="48">
        <f t="shared" si="80"/>
        <v>29.9</v>
      </c>
      <c r="K54" s="70">
        <f t="shared" ref="K54:L54" si="96">ROUND(K45,1)</f>
        <v>30.4</v>
      </c>
      <c r="L54" s="47">
        <f t="shared" si="96"/>
        <v>30.3</v>
      </c>
      <c r="M54" s="47">
        <f t="shared" si="82"/>
        <v>30.35</v>
      </c>
      <c r="N54" s="47">
        <f t="shared" ref="N54:O54" si="97">ROUND(N45,1)</f>
        <v>30.2</v>
      </c>
      <c r="O54" s="47">
        <f t="shared" si="97"/>
        <v>30.3</v>
      </c>
      <c r="P54" s="47">
        <f t="shared" si="84"/>
        <v>30.25</v>
      </c>
      <c r="Q54" s="48">
        <f t="shared" si="85"/>
        <v>30.3</v>
      </c>
      <c r="R54" s="5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</row>
    <row r="55" spans="1:41">
      <c r="A55" s="73"/>
      <c r="B55" s="5"/>
      <c r="C55" s="5">
        <v>5</v>
      </c>
      <c r="D55" s="71">
        <f t="shared" ref="D55:E55" si="98">ROUND(D46,1)</f>
        <v>30</v>
      </c>
      <c r="E55" s="52">
        <f t="shared" si="98"/>
        <v>30</v>
      </c>
      <c r="F55" s="52">
        <f t="shared" si="77"/>
        <v>30</v>
      </c>
      <c r="G55" s="52">
        <f t="shared" ref="G55:H55" si="99">ROUND(G46,1)</f>
        <v>29.9</v>
      </c>
      <c r="H55" s="52">
        <f t="shared" si="99"/>
        <v>29.9</v>
      </c>
      <c r="I55" s="52">
        <f t="shared" si="79"/>
        <v>29.9</v>
      </c>
      <c r="J55" s="53">
        <f t="shared" si="80"/>
        <v>29.95</v>
      </c>
      <c r="K55" s="71">
        <f t="shared" ref="K55:L55" si="100">ROUND(K46,1)</f>
        <v>30.3</v>
      </c>
      <c r="L55" s="52">
        <f t="shared" si="100"/>
        <v>30.3</v>
      </c>
      <c r="M55" s="52">
        <f t="shared" si="82"/>
        <v>30.3</v>
      </c>
      <c r="N55" s="52">
        <f t="shared" ref="N55:O55" si="101">ROUND(N46,1)</f>
        <v>30.3</v>
      </c>
      <c r="O55" s="52">
        <f t="shared" si="101"/>
        <v>30.2</v>
      </c>
      <c r="P55" s="52">
        <f t="shared" si="84"/>
        <v>30.25</v>
      </c>
      <c r="Q55" s="53">
        <f t="shared" si="85"/>
        <v>30.274999999999999</v>
      </c>
      <c r="R55" s="5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</row>
    <row r="56" spans="1:41">
      <c r="A56" s="73"/>
      <c r="B56" s="5"/>
      <c r="C56" s="5"/>
      <c r="D56" s="5"/>
      <c r="E56" s="5"/>
      <c r="F56" s="5"/>
      <c r="G56" s="5"/>
      <c r="H56" s="5"/>
      <c r="I56" s="5"/>
      <c r="J56" s="55">
        <f>AVERAGE(J51:J55)</f>
        <v>29.925000000000001</v>
      </c>
      <c r="K56" s="5"/>
      <c r="L56" s="5"/>
      <c r="M56" s="5"/>
      <c r="N56" s="5"/>
      <c r="O56" s="5"/>
      <c r="P56" s="5"/>
      <c r="Q56" s="55">
        <f>AVERAGE(Q51:Q55)</f>
        <v>30.264999999999997</v>
      </c>
      <c r="R56" s="5"/>
      <c r="S56" s="56">
        <f>AVERAGE(Q56,J56)</f>
        <v>30.094999999999999</v>
      </c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</row>
    <row r="57" spans="1:4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</row>
    <row r="58" spans="1:4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</row>
    <row r="59" spans="1:41">
      <c r="A59" s="75" t="s">
        <v>26</v>
      </c>
      <c r="B59" s="5"/>
      <c r="C59" s="5" t="s">
        <v>3</v>
      </c>
      <c r="D59" s="58" t="s">
        <v>4</v>
      </c>
      <c r="E59" s="10"/>
      <c r="F59" s="10"/>
      <c r="G59" s="10"/>
      <c r="H59" s="10"/>
      <c r="I59" s="41"/>
      <c r="J59" s="13"/>
      <c r="K59" s="12" t="s">
        <v>5</v>
      </c>
      <c r="L59" s="10"/>
      <c r="M59" s="10"/>
      <c r="N59" s="10"/>
      <c r="O59" s="10"/>
      <c r="P59" s="10"/>
      <c r="Q59" s="13"/>
      <c r="R59" s="5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</row>
    <row r="60" spans="1:41">
      <c r="A60" s="75"/>
      <c r="B60" s="5"/>
      <c r="C60" s="5" t="s">
        <v>24</v>
      </c>
      <c r="D60" s="60">
        <v>44564</v>
      </c>
      <c r="E60" s="61">
        <v>44564</v>
      </c>
      <c r="F60" s="5" t="s">
        <v>9</v>
      </c>
      <c r="G60" s="61">
        <v>44596</v>
      </c>
      <c r="H60" s="61">
        <v>44596</v>
      </c>
      <c r="I60" s="25" t="s">
        <v>11</v>
      </c>
      <c r="J60" s="62" t="s">
        <v>12</v>
      </c>
      <c r="K60" s="60">
        <v>44564</v>
      </c>
      <c r="L60" s="63">
        <v>44564</v>
      </c>
      <c r="M60" s="74" t="s">
        <v>9</v>
      </c>
      <c r="N60" s="63">
        <v>44596</v>
      </c>
      <c r="O60" s="63">
        <v>44596</v>
      </c>
      <c r="P60" s="74" t="s">
        <v>11</v>
      </c>
      <c r="Q60" s="65" t="s">
        <v>13</v>
      </c>
      <c r="R60" s="5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</row>
    <row r="61" spans="1:41">
      <c r="A61" s="75"/>
      <c r="B61" s="5"/>
      <c r="C61" s="5">
        <v>1</v>
      </c>
      <c r="D61" s="24">
        <v>29.98</v>
      </c>
      <c r="E61" s="25">
        <v>30.01</v>
      </c>
      <c r="F61" s="66">
        <f t="shared" ref="F61:F65" si="102">AVERAGE(D61:E61)</f>
        <v>29.995000000000001</v>
      </c>
      <c r="G61" s="25">
        <v>29.92</v>
      </c>
      <c r="H61" s="25">
        <v>29.96</v>
      </c>
      <c r="I61" s="66">
        <f t="shared" ref="I61:I65" si="103">AVERAGE(G61:H61)</f>
        <v>29.94</v>
      </c>
      <c r="J61" s="67">
        <f t="shared" ref="J61:J65" si="104">AVERAGE(I61,F61)</f>
        <v>29.967500000000001</v>
      </c>
      <c r="K61" s="24">
        <v>30.22</v>
      </c>
      <c r="L61" s="25">
        <v>30.2</v>
      </c>
      <c r="M61" s="66">
        <f t="shared" ref="M61:M65" si="105">AVERAGE(K61:L61)</f>
        <v>30.21</v>
      </c>
      <c r="N61" s="25">
        <v>30.12</v>
      </c>
      <c r="O61" s="25">
        <v>30.1</v>
      </c>
      <c r="P61" s="66">
        <f t="shared" ref="P61:P65" si="106">AVERAGE(N61:O61)</f>
        <v>30.11</v>
      </c>
      <c r="Q61" s="67">
        <f t="shared" ref="Q61:Q65" si="107">AVERAGE(P61,M61)</f>
        <v>30.16</v>
      </c>
      <c r="R61" s="25"/>
      <c r="S61" s="29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</row>
    <row r="62" spans="1:41">
      <c r="A62" s="75"/>
      <c r="B62" s="5"/>
      <c r="C62" s="5">
        <v>2</v>
      </c>
      <c r="D62" s="24">
        <v>30.02</v>
      </c>
      <c r="E62" s="25">
        <v>30</v>
      </c>
      <c r="F62" s="66">
        <f t="shared" si="102"/>
        <v>30.009999999999998</v>
      </c>
      <c r="G62" s="25">
        <v>29.94</v>
      </c>
      <c r="H62" s="25">
        <v>29.94</v>
      </c>
      <c r="I62" s="66">
        <f t="shared" si="103"/>
        <v>29.94</v>
      </c>
      <c r="J62" s="67">
        <f t="shared" si="104"/>
        <v>29.975000000000001</v>
      </c>
      <c r="K62" s="24">
        <v>30.26</v>
      </c>
      <c r="L62" s="25">
        <v>30.2</v>
      </c>
      <c r="M62" s="66">
        <f t="shared" si="105"/>
        <v>30.23</v>
      </c>
      <c r="N62" s="25">
        <v>30.08</v>
      </c>
      <c r="O62" s="25">
        <v>30.1</v>
      </c>
      <c r="P62" s="66">
        <f t="shared" si="106"/>
        <v>30.09</v>
      </c>
      <c r="Q62" s="67">
        <f t="shared" si="107"/>
        <v>30.16</v>
      </c>
      <c r="R62" s="25"/>
      <c r="S62" s="29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</row>
    <row r="63" spans="1:41">
      <c r="A63" s="75"/>
      <c r="B63" s="5"/>
      <c r="C63" s="5">
        <v>3</v>
      </c>
      <c r="D63" s="24">
        <v>30</v>
      </c>
      <c r="E63" s="25">
        <v>29.97</v>
      </c>
      <c r="F63" s="66">
        <f t="shared" si="102"/>
        <v>29.984999999999999</v>
      </c>
      <c r="G63" s="25">
        <v>29.94</v>
      </c>
      <c r="H63" s="25">
        <v>29.92</v>
      </c>
      <c r="I63" s="66">
        <f t="shared" si="103"/>
        <v>29.93</v>
      </c>
      <c r="J63" s="67">
        <f t="shared" si="104"/>
        <v>29.9575</v>
      </c>
      <c r="K63" s="24">
        <v>30.18</v>
      </c>
      <c r="L63" s="25">
        <v>30.21</v>
      </c>
      <c r="M63" s="66">
        <f t="shared" si="105"/>
        <v>30.195</v>
      </c>
      <c r="N63" s="25">
        <v>30.09</v>
      </c>
      <c r="O63" s="25">
        <v>30.1</v>
      </c>
      <c r="P63" s="66">
        <f t="shared" si="106"/>
        <v>30.094999999999999</v>
      </c>
      <c r="Q63" s="67">
        <f t="shared" si="107"/>
        <v>30.145</v>
      </c>
      <c r="R63" s="25"/>
      <c r="S63" s="2" t="s">
        <v>16</v>
      </c>
      <c r="T63" s="29">
        <f>AVERAGE(F66,M66)</f>
        <v>30.106999999999999</v>
      </c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</row>
    <row r="64" spans="1:41">
      <c r="A64" s="75"/>
      <c r="B64" s="5"/>
      <c r="C64" s="5">
        <v>4</v>
      </c>
      <c r="D64" s="24">
        <v>30</v>
      </c>
      <c r="E64" s="25">
        <v>29.99</v>
      </c>
      <c r="F64" s="66">
        <f t="shared" si="102"/>
        <v>29.994999999999997</v>
      </c>
      <c r="G64" s="25">
        <v>29.93</v>
      </c>
      <c r="H64" s="25">
        <v>29.93</v>
      </c>
      <c r="I64" s="66">
        <f t="shared" si="103"/>
        <v>29.93</v>
      </c>
      <c r="J64" s="67">
        <f t="shared" si="104"/>
        <v>29.962499999999999</v>
      </c>
      <c r="K64" s="24">
        <v>30.21</v>
      </c>
      <c r="L64" s="25">
        <v>30.2</v>
      </c>
      <c r="M64" s="66">
        <f t="shared" si="105"/>
        <v>30.204999999999998</v>
      </c>
      <c r="N64" s="25">
        <v>30.09</v>
      </c>
      <c r="O64" s="25">
        <v>30.09</v>
      </c>
      <c r="P64" s="66">
        <f t="shared" si="106"/>
        <v>30.09</v>
      </c>
      <c r="Q64" s="67">
        <f t="shared" si="107"/>
        <v>30.147500000000001</v>
      </c>
      <c r="R64" s="25"/>
      <c r="S64" s="2" t="s">
        <v>17</v>
      </c>
      <c r="T64" s="29">
        <f>AVERAGE(I66,P66)</f>
        <v>30.021000000000001</v>
      </c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</row>
    <row r="65" spans="1:41">
      <c r="A65" s="75"/>
      <c r="B65" s="5"/>
      <c r="C65" s="5">
        <v>5</v>
      </c>
      <c r="D65" s="31">
        <v>30.03</v>
      </c>
      <c r="E65" s="32">
        <v>30</v>
      </c>
      <c r="F65" s="68">
        <f t="shared" si="102"/>
        <v>30.015000000000001</v>
      </c>
      <c r="G65" s="32">
        <v>29.96</v>
      </c>
      <c r="H65" s="32">
        <v>29.96</v>
      </c>
      <c r="I65" s="68">
        <f t="shared" si="103"/>
        <v>29.96</v>
      </c>
      <c r="J65" s="69">
        <f t="shared" si="104"/>
        <v>29.987500000000001</v>
      </c>
      <c r="K65" s="31">
        <v>30.25</v>
      </c>
      <c r="L65" s="32">
        <v>30.21</v>
      </c>
      <c r="M65" s="68">
        <f t="shared" si="105"/>
        <v>30.23</v>
      </c>
      <c r="N65" s="32">
        <v>30.12</v>
      </c>
      <c r="O65" s="32">
        <v>30.13</v>
      </c>
      <c r="P65" s="68">
        <f t="shared" si="106"/>
        <v>30.125</v>
      </c>
      <c r="Q65" s="69">
        <f t="shared" si="107"/>
        <v>30.177500000000002</v>
      </c>
      <c r="R65" s="25"/>
      <c r="S65" s="29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</row>
    <row r="66" spans="1:41">
      <c r="A66" s="75"/>
      <c r="B66" s="5"/>
      <c r="C66" s="5"/>
      <c r="D66" s="25"/>
      <c r="E66" s="25"/>
      <c r="F66" s="25">
        <f>AVERAGE(F61:F65)</f>
        <v>30</v>
      </c>
      <c r="G66" s="25"/>
      <c r="H66" s="25"/>
      <c r="I66" s="25">
        <f t="shared" ref="I66:J66" si="108">AVERAGE(I61:I65)</f>
        <v>29.940000000000005</v>
      </c>
      <c r="J66" s="36">
        <f t="shared" si="108"/>
        <v>29.970000000000006</v>
      </c>
      <c r="K66" s="25"/>
      <c r="L66" s="25"/>
      <c r="M66" s="25">
        <f>AVERAGE(M61:M65)</f>
        <v>30.213999999999999</v>
      </c>
      <c r="N66" s="25"/>
      <c r="O66" s="25"/>
      <c r="P66" s="25">
        <f t="shared" ref="P66:Q66" si="109">AVERAGE(P61:P65)</f>
        <v>30.101999999999997</v>
      </c>
      <c r="Q66" s="36">
        <f t="shared" si="109"/>
        <v>30.158000000000005</v>
      </c>
      <c r="R66" s="25"/>
      <c r="S66" s="38">
        <f>AVERAGE(Q66,J66)</f>
        <v>30.064000000000007</v>
      </c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</row>
    <row r="67" spans="1:4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</row>
    <row r="68" spans="1:4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</row>
    <row r="69" spans="1:41">
      <c r="A69" s="76" t="s">
        <v>27</v>
      </c>
      <c r="B69" s="5"/>
      <c r="C69" s="5" t="s">
        <v>3</v>
      </c>
      <c r="D69" s="58" t="s">
        <v>4</v>
      </c>
      <c r="E69" s="10"/>
      <c r="F69" s="10"/>
      <c r="G69" s="10"/>
      <c r="H69" s="10"/>
      <c r="I69" s="41"/>
      <c r="J69" s="13"/>
      <c r="K69" s="12" t="s">
        <v>5</v>
      </c>
      <c r="L69" s="10"/>
      <c r="M69" s="10"/>
      <c r="N69" s="10"/>
      <c r="O69" s="10"/>
      <c r="P69" s="10"/>
      <c r="Q69" s="13"/>
      <c r="R69" s="5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</row>
    <row r="70" spans="1:41">
      <c r="A70" s="76"/>
      <c r="B70" s="5"/>
      <c r="C70" s="5" t="s">
        <v>24</v>
      </c>
      <c r="D70" s="60">
        <v>44564</v>
      </c>
      <c r="E70" s="61">
        <v>44564</v>
      </c>
      <c r="F70" s="5" t="s">
        <v>9</v>
      </c>
      <c r="G70" s="61">
        <v>44596</v>
      </c>
      <c r="H70" s="61">
        <v>44596</v>
      </c>
      <c r="I70" s="25" t="s">
        <v>11</v>
      </c>
      <c r="J70" s="62" t="s">
        <v>12</v>
      </c>
      <c r="K70" s="60">
        <v>44564</v>
      </c>
      <c r="L70" s="63">
        <v>44564</v>
      </c>
      <c r="M70" s="74" t="s">
        <v>9</v>
      </c>
      <c r="N70" s="63">
        <v>44596</v>
      </c>
      <c r="O70" s="63">
        <v>44596</v>
      </c>
      <c r="P70" s="74" t="s">
        <v>11</v>
      </c>
      <c r="Q70" s="65" t="s">
        <v>13</v>
      </c>
      <c r="R70" s="5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</row>
    <row r="71" spans="1:41">
      <c r="A71" s="76"/>
      <c r="B71" s="5"/>
      <c r="C71" s="5">
        <v>1</v>
      </c>
      <c r="D71" s="24">
        <v>30.04</v>
      </c>
      <c r="E71" s="25">
        <v>30.01</v>
      </c>
      <c r="F71" s="66">
        <f t="shared" ref="F71:F75" si="110">AVERAGE(D71:E71)</f>
        <v>30.024999999999999</v>
      </c>
      <c r="G71" s="25">
        <v>30</v>
      </c>
      <c r="H71" s="25">
        <v>29.97</v>
      </c>
      <c r="I71" s="66">
        <f t="shared" ref="I71:I75" si="111">AVERAGE(G71:H71)</f>
        <v>29.984999999999999</v>
      </c>
      <c r="J71" s="67">
        <f t="shared" ref="J71:J75" si="112">AVERAGE(I71,F71)</f>
        <v>30.004999999999999</v>
      </c>
      <c r="K71" s="24">
        <v>30.3</v>
      </c>
      <c r="L71" s="25">
        <v>30.34</v>
      </c>
      <c r="M71" s="66">
        <f t="shared" ref="M71:M75" si="113">AVERAGE(K71:L71)</f>
        <v>30.32</v>
      </c>
      <c r="N71" s="25">
        <v>30.15</v>
      </c>
      <c r="O71" s="25">
        <v>30.2</v>
      </c>
      <c r="P71" s="66">
        <f t="shared" ref="P71:P75" si="114">AVERAGE(N71:O71)</f>
        <v>30.174999999999997</v>
      </c>
      <c r="Q71" s="67">
        <f t="shared" ref="Q71:Q75" si="115">AVERAGE(P71,M71)</f>
        <v>30.247499999999999</v>
      </c>
      <c r="R71" s="25"/>
      <c r="S71" s="29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</row>
    <row r="72" spans="1:41">
      <c r="A72" s="76"/>
      <c r="B72" s="5"/>
      <c r="C72" s="5">
        <v>2</v>
      </c>
      <c r="D72" s="24">
        <v>30.04</v>
      </c>
      <c r="E72" s="25">
        <v>30.02</v>
      </c>
      <c r="F72" s="66">
        <f t="shared" si="110"/>
        <v>30.03</v>
      </c>
      <c r="G72" s="25">
        <v>29.99</v>
      </c>
      <c r="H72" s="25">
        <v>29.98</v>
      </c>
      <c r="I72" s="66">
        <f t="shared" si="111"/>
        <v>29.984999999999999</v>
      </c>
      <c r="J72" s="67">
        <f t="shared" si="112"/>
        <v>30.0075</v>
      </c>
      <c r="K72" s="24">
        <v>30.29</v>
      </c>
      <c r="L72" s="25">
        <v>30.34</v>
      </c>
      <c r="M72" s="66">
        <f t="shared" si="113"/>
        <v>30.314999999999998</v>
      </c>
      <c r="N72" s="25">
        <v>30.18</v>
      </c>
      <c r="O72" s="25">
        <v>30.2</v>
      </c>
      <c r="P72" s="66">
        <f t="shared" si="114"/>
        <v>30.189999999999998</v>
      </c>
      <c r="Q72" s="67">
        <f t="shared" si="115"/>
        <v>30.252499999999998</v>
      </c>
      <c r="R72" s="25"/>
      <c r="S72" s="29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</row>
    <row r="73" spans="1:41">
      <c r="A73" s="76"/>
      <c r="B73" s="5"/>
      <c r="C73" s="5">
        <v>3</v>
      </c>
      <c r="D73" s="24">
        <v>30.03</v>
      </c>
      <c r="E73" s="25">
        <v>30.04</v>
      </c>
      <c r="F73" s="66">
        <f t="shared" si="110"/>
        <v>30.035</v>
      </c>
      <c r="G73" s="25">
        <v>30</v>
      </c>
      <c r="H73" s="25">
        <v>30</v>
      </c>
      <c r="I73" s="66">
        <f t="shared" si="111"/>
        <v>30</v>
      </c>
      <c r="J73" s="67">
        <f t="shared" si="112"/>
        <v>30.017499999999998</v>
      </c>
      <c r="K73" s="24">
        <v>30.35</v>
      </c>
      <c r="L73" s="25">
        <v>30.3</v>
      </c>
      <c r="M73" s="66">
        <f t="shared" si="113"/>
        <v>30.325000000000003</v>
      </c>
      <c r="N73" s="25">
        <v>30.18</v>
      </c>
      <c r="O73" s="25">
        <v>30.18</v>
      </c>
      <c r="P73" s="66">
        <f t="shared" si="114"/>
        <v>30.18</v>
      </c>
      <c r="Q73" s="67">
        <f t="shared" si="115"/>
        <v>30.252500000000001</v>
      </c>
      <c r="R73" s="25"/>
      <c r="S73" s="2" t="s">
        <v>16</v>
      </c>
      <c r="T73" s="29">
        <f>AVERAGE(F76,M76)</f>
        <v>30.175500000000003</v>
      </c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</row>
    <row r="74" spans="1:41">
      <c r="A74" s="76"/>
      <c r="B74" s="5"/>
      <c r="C74" s="5">
        <v>4</v>
      </c>
      <c r="D74" s="24">
        <v>30.04</v>
      </c>
      <c r="E74" s="25">
        <v>30.02</v>
      </c>
      <c r="F74" s="66">
        <f t="shared" si="110"/>
        <v>30.03</v>
      </c>
      <c r="G74" s="25">
        <v>29.99</v>
      </c>
      <c r="H74" s="25">
        <v>29.99</v>
      </c>
      <c r="I74" s="66">
        <f t="shared" si="111"/>
        <v>29.99</v>
      </c>
      <c r="J74" s="67">
        <f t="shared" si="112"/>
        <v>30.009999999999998</v>
      </c>
      <c r="K74" s="24">
        <v>30.33</v>
      </c>
      <c r="L74" s="25">
        <v>30.29</v>
      </c>
      <c r="M74" s="66">
        <f t="shared" si="113"/>
        <v>30.31</v>
      </c>
      <c r="N74" s="25">
        <v>30.18</v>
      </c>
      <c r="O74" s="25">
        <v>30.15</v>
      </c>
      <c r="P74" s="66">
        <f t="shared" si="114"/>
        <v>30.164999999999999</v>
      </c>
      <c r="Q74" s="67">
        <f t="shared" si="115"/>
        <v>30.237499999999997</v>
      </c>
      <c r="R74" s="25"/>
      <c r="S74" s="2" t="s">
        <v>17</v>
      </c>
      <c r="T74" s="29">
        <f>AVERAGE(I76,P76)</f>
        <v>30.081499999999998</v>
      </c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</row>
    <row r="75" spans="1:41">
      <c r="A75" s="76"/>
      <c r="B75" s="5"/>
      <c r="C75" s="5">
        <v>5</v>
      </c>
      <c r="D75" s="31">
        <v>30.05</v>
      </c>
      <c r="E75" s="32">
        <v>30.04</v>
      </c>
      <c r="F75" s="68">
        <f t="shared" si="110"/>
        <v>30.045000000000002</v>
      </c>
      <c r="G75" s="32">
        <v>29.96</v>
      </c>
      <c r="H75" s="32">
        <v>29.98</v>
      </c>
      <c r="I75" s="68">
        <f t="shared" si="111"/>
        <v>29.97</v>
      </c>
      <c r="J75" s="69">
        <f t="shared" si="112"/>
        <v>30.0075</v>
      </c>
      <c r="K75" s="31">
        <v>30.3</v>
      </c>
      <c r="L75" s="32">
        <v>30.34</v>
      </c>
      <c r="M75" s="68">
        <f t="shared" si="113"/>
        <v>30.32</v>
      </c>
      <c r="N75" s="32">
        <v>30.19</v>
      </c>
      <c r="O75" s="32">
        <v>30.16</v>
      </c>
      <c r="P75" s="68">
        <f t="shared" si="114"/>
        <v>30.175000000000001</v>
      </c>
      <c r="Q75" s="69">
        <f t="shared" si="115"/>
        <v>30.247500000000002</v>
      </c>
      <c r="R75" s="25"/>
      <c r="S75" s="29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</row>
    <row r="76" spans="1:41">
      <c r="A76" s="76"/>
      <c r="B76" s="5"/>
      <c r="C76" s="5"/>
      <c r="D76" s="25"/>
      <c r="E76" s="25"/>
      <c r="F76" s="25">
        <f>AVERAGE(F71:F75)</f>
        <v>30.033000000000005</v>
      </c>
      <c r="G76" s="25"/>
      <c r="H76" s="25"/>
      <c r="I76" s="25">
        <f t="shared" ref="I76:J76" si="116">AVERAGE(I71:I75)</f>
        <v>29.986000000000001</v>
      </c>
      <c r="J76" s="36">
        <f t="shared" si="116"/>
        <v>30.009499999999996</v>
      </c>
      <c r="K76" s="25"/>
      <c r="L76" s="25"/>
      <c r="M76" s="25">
        <f>AVERAGE(M71:M75)</f>
        <v>30.318000000000001</v>
      </c>
      <c r="N76" s="25"/>
      <c r="O76" s="25"/>
      <c r="P76" s="25">
        <f t="shared" ref="P76:Q76" si="117">AVERAGE(P71:P75)</f>
        <v>30.177</v>
      </c>
      <c r="Q76" s="36">
        <f t="shared" si="117"/>
        <v>30.247500000000002</v>
      </c>
      <c r="R76" s="25"/>
      <c r="S76" s="38">
        <f>AVERAGE(Q76,J76)</f>
        <v>30.128499999999999</v>
      </c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</row>
    <row r="77" spans="1:4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</row>
    <row r="78" spans="1:4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</row>
    <row r="79" spans="1:4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</row>
    <row r="80" spans="1:4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</row>
    <row r="81" spans="1:4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</row>
    <row r="82" spans="1:4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</row>
    <row r="83" spans="1:4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</row>
    <row r="84" spans="1:4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</row>
    <row r="85" spans="1:4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</row>
    <row r="86" spans="1:4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</row>
    <row r="87" spans="1:4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</row>
    <row r="88" spans="1:4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</row>
    <row r="89" spans="1:4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</row>
    <row r="90" spans="1:4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</row>
    <row r="91" spans="1:4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</row>
    <row r="92" spans="1:4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</row>
    <row r="93" spans="1:4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</row>
    <row r="94" spans="1:4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</row>
    <row r="95" spans="1:4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</row>
    <row r="96" spans="1:4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</row>
    <row r="97" spans="1:4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</row>
    <row r="98" spans="1:4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</row>
    <row r="99" spans="1:4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</row>
    <row r="100" spans="1:4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</row>
    <row r="101" spans="1:4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</row>
    <row r="102" spans="1:4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</row>
    <row r="103" spans="1:4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</row>
    <row r="104" spans="1:4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</row>
    <row r="105" spans="1:4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</row>
    <row r="106" spans="1:4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</row>
    <row r="107" spans="1:4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</row>
    <row r="108" spans="1:4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</row>
    <row r="109" spans="1:4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</row>
    <row r="110" spans="1:4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</row>
    <row r="111" spans="1:4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</row>
    <row r="112" spans="1:4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</row>
    <row r="113" spans="1:4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</row>
    <row r="114" spans="1:4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</row>
    <row r="115" spans="1:4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</row>
    <row r="116" spans="1:4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</row>
    <row r="117" spans="1:4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</row>
    <row r="118" spans="1:4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</row>
    <row r="119" spans="1:4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</row>
    <row r="120" spans="1:4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</row>
    <row r="121" spans="1:4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</row>
    <row r="122" spans="1:4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</row>
    <row r="123" spans="1:4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</row>
    <row r="124" spans="1:4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</row>
    <row r="125" spans="1:4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</row>
    <row r="126" spans="1:4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</row>
    <row r="127" spans="1:4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</row>
    <row r="128" spans="1:4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</row>
    <row r="129" spans="1:4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</row>
    <row r="130" spans="1:41">
      <c r="A130" s="77" t="s">
        <v>28</v>
      </c>
      <c r="B130" s="78" t="s">
        <v>29</v>
      </c>
      <c r="C130" s="79"/>
      <c r="D130" s="79"/>
      <c r="E130" s="79"/>
      <c r="F130" s="79"/>
      <c r="G130" s="79"/>
      <c r="H130" s="79"/>
      <c r="I130" s="80"/>
      <c r="J130" s="79"/>
      <c r="K130" s="79"/>
      <c r="L130" s="80"/>
      <c r="M130" s="80"/>
      <c r="N130" s="80"/>
      <c r="O130" s="81" t="s">
        <v>30</v>
      </c>
      <c r="P130" s="82"/>
      <c r="Q130" s="82"/>
      <c r="R130" s="82"/>
      <c r="S130" s="82"/>
      <c r="T130" s="82"/>
      <c r="U130" s="82"/>
      <c r="V130" s="83"/>
      <c r="W130" s="83"/>
      <c r="X130" s="83"/>
      <c r="Y130" s="84"/>
      <c r="Z130" s="2"/>
      <c r="AA130" s="1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</row>
    <row r="131" spans="1:41">
      <c r="A131" s="6" t="s">
        <v>2</v>
      </c>
      <c r="B131" s="2"/>
      <c r="C131" s="7" t="s">
        <v>3</v>
      </c>
      <c r="D131" s="8" t="s">
        <v>4</v>
      </c>
      <c r="E131" s="9"/>
      <c r="F131" s="9"/>
      <c r="G131" s="85"/>
      <c r="H131" s="9" t="s">
        <v>5</v>
      </c>
      <c r="I131" s="10"/>
      <c r="J131" s="62"/>
      <c r="L131" s="86"/>
      <c r="M131" s="2"/>
      <c r="N131" s="2"/>
      <c r="O131" s="87" t="s">
        <v>4</v>
      </c>
      <c r="P131" s="88"/>
      <c r="Q131" s="88"/>
      <c r="R131" s="89"/>
      <c r="S131" s="3" t="s">
        <v>5</v>
      </c>
      <c r="T131" s="88"/>
      <c r="U131" s="90"/>
      <c r="V131" s="84"/>
      <c r="W131" s="84"/>
      <c r="X131" s="2"/>
      <c r="Y131" s="84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</row>
    <row r="132" spans="1:41">
      <c r="A132" s="14" t="s">
        <v>6</v>
      </c>
      <c r="B132" s="2"/>
      <c r="C132" s="5" t="s">
        <v>7</v>
      </c>
      <c r="D132" s="15" t="s">
        <v>31</v>
      </c>
      <c r="E132" s="17" t="s">
        <v>32</v>
      </c>
      <c r="F132" s="17" t="s">
        <v>22</v>
      </c>
      <c r="G132" s="91"/>
      <c r="H132" s="17" t="s">
        <v>33</v>
      </c>
      <c r="I132" s="18" t="s">
        <v>34</v>
      </c>
      <c r="J132" s="19" t="s">
        <v>13</v>
      </c>
      <c r="L132" s="2"/>
      <c r="M132" s="2"/>
      <c r="N132" s="2"/>
      <c r="O132" s="87" t="s">
        <v>31</v>
      </c>
      <c r="P132" s="3" t="s">
        <v>32</v>
      </c>
      <c r="Q132" s="3" t="s">
        <v>22</v>
      </c>
      <c r="R132" s="89"/>
      <c r="S132" s="3" t="s">
        <v>33</v>
      </c>
      <c r="T132" s="3" t="s">
        <v>34</v>
      </c>
      <c r="U132" s="92" t="s">
        <v>13</v>
      </c>
      <c r="V132" s="84"/>
      <c r="W132" s="84"/>
      <c r="X132" s="2"/>
      <c r="Y132" s="84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</row>
    <row r="133" spans="1:41">
      <c r="A133" s="6" t="s">
        <v>14</v>
      </c>
      <c r="B133" s="2"/>
      <c r="C133" s="5">
        <v>1</v>
      </c>
      <c r="D133" s="24">
        <v>29.82</v>
      </c>
      <c r="E133" s="25">
        <v>29.94</v>
      </c>
      <c r="F133" s="25">
        <f t="shared" ref="F133:F137" si="118">(D133+E133)/2</f>
        <v>29.880000000000003</v>
      </c>
      <c r="G133" s="93"/>
      <c r="H133" s="25">
        <v>30.24</v>
      </c>
      <c r="I133" s="25">
        <v>30.36</v>
      </c>
      <c r="J133" s="67">
        <f t="shared" ref="J133:J137" si="119">(H133+I133)/2</f>
        <v>30.299999999999997</v>
      </c>
      <c r="L133" s="94"/>
      <c r="M133" s="94"/>
      <c r="N133" s="2"/>
      <c r="O133" s="95">
        <v>29.869309999999999</v>
      </c>
      <c r="P133" s="96">
        <v>29.94068</v>
      </c>
      <c r="Q133" s="96">
        <f t="shared" ref="Q133:Q137" si="120">(O133+P133)/2</f>
        <v>29.904995</v>
      </c>
      <c r="R133" s="97"/>
      <c r="S133" s="96">
        <v>30.1419</v>
      </c>
      <c r="T133" s="96">
        <v>30.264199999999999</v>
      </c>
      <c r="U133" s="98">
        <f t="shared" ref="U133:U137" si="121">(S133+T133)/2</f>
        <v>30.203049999999998</v>
      </c>
      <c r="V133" s="84"/>
      <c r="W133" s="84"/>
      <c r="X133" s="84"/>
      <c r="Y133" s="84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</row>
    <row r="134" spans="1:41">
      <c r="A134" s="14" t="s">
        <v>15</v>
      </c>
      <c r="B134" s="2"/>
      <c r="C134" s="5">
        <v>2</v>
      </c>
      <c r="D134" s="24">
        <v>29.87</v>
      </c>
      <c r="E134" s="25">
        <v>29.92</v>
      </c>
      <c r="F134" s="25">
        <f t="shared" si="118"/>
        <v>29.895000000000003</v>
      </c>
      <c r="G134" s="93"/>
      <c r="H134" s="25">
        <v>30.16</v>
      </c>
      <c r="I134" s="25">
        <v>30.26</v>
      </c>
      <c r="J134" s="67">
        <f t="shared" si="119"/>
        <v>30.21</v>
      </c>
      <c r="L134" s="94"/>
      <c r="M134" s="94"/>
      <c r="N134" s="2"/>
      <c r="O134" s="95">
        <v>29.869299999999999</v>
      </c>
      <c r="P134" s="96">
        <v>29.927810000000001</v>
      </c>
      <c r="Q134" s="96">
        <f t="shared" si="120"/>
        <v>29.898555000000002</v>
      </c>
      <c r="R134" s="97"/>
      <c r="S134" s="96">
        <v>30.121600000000001</v>
      </c>
      <c r="T134" s="96">
        <v>30.228400000000001</v>
      </c>
      <c r="U134" s="98">
        <f t="shared" si="121"/>
        <v>30.175000000000001</v>
      </c>
      <c r="V134" s="84"/>
      <c r="W134" s="84"/>
      <c r="X134" s="84"/>
      <c r="Y134" s="84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</row>
    <row r="135" spans="1:41">
      <c r="A135" s="6"/>
      <c r="B135" s="2"/>
      <c r="C135" s="5">
        <v>3</v>
      </c>
      <c r="D135" s="24">
        <v>29.94</v>
      </c>
      <c r="E135" s="25">
        <v>30</v>
      </c>
      <c r="F135" s="25">
        <f t="shared" si="118"/>
        <v>29.97</v>
      </c>
      <c r="G135" s="93"/>
      <c r="H135" s="25">
        <v>30.22</v>
      </c>
      <c r="I135" s="25">
        <v>30.34</v>
      </c>
      <c r="J135" s="67">
        <f t="shared" si="119"/>
        <v>30.28</v>
      </c>
      <c r="L135" s="94"/>
      <c r="M135" s="94"/>
      <c r="N135" s="2"/>
      <c r="O135" s="95">
        <v>29.939969999999999</v>
      </c>
      <c r="P135" s="96">
        <v>29.9954</v>
      </c>
      <c r="Q135" s="96">
        <f t="shared" si="120"/>
        <v>29.967684999999999</v>
      </c>
      <c r="R135" s="97"/>
      <c r="S135" s="96">
        <v>30.186800000000002</v>
      </c>
      <c r="T135" s="96">
        <v>30.3095</v>
      </c>
      <c r="U135" s="98">
        <f t="shared" si="121"/>
        <v>30.248150000000003</v>
      </c>
      <c r="V135" s="84"/>
      <c r="W135" s="84"/>
      <c r="X135" s="84"/>
      <c r="Y135" s="84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</row>
    <row r="136" spans="1:41">
      <c r="A136" s="30"/>
      <c r="B136" s="2"/>
      <c r="C136" s="5">
        <v>4</v>
      </c>
      <c r="D136" s="24">
        <v>29.91</v>
      </c>
      <c r="E136" s="25">
        <v>29.97</v>
      </c>
      <c r="F136" s="25">
        <f t="shared" si="118"/>
        <v>29.939999999999998</v>
      </c>
      <c r="G136" s="93"/>
      <c r="H136" s="25">
        <v>30.19</v>
      </c>
      <c r="I136" s="25">
        <v>30.29</v>
      </c>
      <c r="J136" s="67">
        <f t="shared" si="119"/>
        <v>30.240000000000002</v>
      </c>
      <c r="L136" s="2" t="s">
        <v>16</v>
      </c>
      <c r="M136" s="29">
        <f>AVERAGE(H138,D138)</f>
        <v>30.045999999999999</v>
      </c>
      <c r="N136" s="2"/>
      <c r="O136" s="95">
        <v>29.91488</v>
      </c>
      <c r="P136" s="96">
        <v>29.964030000000001</v>
      </c>
      <c r="Q136" s="96">
        <f t="shared" si="120"/>
        <v>29.939455000000002</v>
      </c>
      <c r="R136" s="97"/>
      <c r="S136" s="96">
        <v>30.193000000000001</v>
      </c>
      <c r="T136" s="96">
        <v>30.286999999999999</v>
      </c>
      <c r="U136" s="98">
        <f t="shared" si="121"/>
        <v>30.240000000000002</v>
      </c>
      <c r="V136" s="84"/>
      <c r="W136" s="2" t="s">
        <v>16</v>
      </c>
      <c r="X136" s="96">
        <f>AVERAGE(S138,O138)</f>
        <v>30.036414999999998</v>
      </c>
      <c r="Y136" s="84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</row>
    <row r="137" spans="1:41">
      <c r="A137" s="30"/>
      <c r="B137" s="2"/>
      <c r="C137" s="5">
        <v>5</v>
      </c>
      <c r="D137" s="31">
        <v>29.9</v>
      </c>
      <c r="E137" s="32">
        <v>29.97</v>
      </c>
      <c r="F137" s="32">
        <f t="shared" si="118"/>
        <v>29.934999999999999</v>
      </c>
      <c r="G137" s="99"/>
      <c r="H137" s="32">
        <v>30.21</v>
      </c>
      <c r="I137" s="32">
        <v>30.37</v>
      </c>
      <c r="J137" s="67">
        <f t="shared" si="119"/>
        <v>30.29</v>
      </c>
      <c r="L137" s="2" t="s">
        <v>17</v>
      </c>
      <c r="M137" s="29">
        <f>AVERAGE(I138,E138)</f>
        <v>30.142000000000003</v>
      </c>
      <c r="N137" s="2"/>
      <c r="O137" s="100">
        <v>29.912990000000001</v>
      </c>
      <c r="P137" s="101">
        <v>29.99221</v>
      </c>
      <c r="Q137" s="101">
        <f t="shared" si="120"/>
        <v>29.9526</v>
      </c>
      <c r="R137" s="102"/>
      <c r="S137" s="101">
        <v>30.214400000000001</v>
      </c>
      <c r="T137" s="101">
        <v>30.366299999999999</v>
      </c>
      <c r="U137" s="103">
        <f t="shared" si="121"/>
        <v>30.29035</v>
      </c>
      <c r="V137" s="84"/>
      <c r="W137" s="2" t="s">
        <v>17</v>
      </c>
      <c r="X137" s="101">
        <f>AVERAGE(T138,P138)</f>
        <v>30.127552999999999</v>
      </c>
      <c r="Y137" s="84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</row>
    <row r="138" spans="1:41">
      <c r="A138" s="30"/>
      <c r="B138" s="2"/>
      <c r="C138" s="5"/>
      <c r="D138" s="25">
        <f t="shared" ref="D138:F138" si="122">AVERAGE(D133:D137)</f>
        <v>29.887999999999998</v>
      </c>
      <c r="E138" s="29">
        <f t="shared" si="122"/>
        <v>29.96</v>
      </c>
      <c r="F138" s="36">
        <f t="shared" si="122"/>
        <v>29.923999999999999</v>
      </c>
      <c r="G138" s="25"/>
      <c r="H138" s="25">
        <f>AVERAGE(H133:H137)</f>
        <v>30.204000000000001</v>
      </c>
      <c r="I138" s="25">
        <f t="shared" ref="I138:J138" si="123">AVERAGE(I133:I137)</f>
        <v>30.324000000000002</v>
      </c>
      <c r="J138" s="36">
        <f t="shared" si="123"/>
        <v>30.263999999999999</v>
      </c>
      <c r="L138" s="2" t="s">
        <v>35</v>
      </c>
      <c r="M138" s="38">
        <f>AVERAGE(J138,F138)</f>
        <v>30.094000000000001</v>
      </c>
      <c r="N138" s="2"/>
      <c r="O138" s="96">
        <f t="shared" ref="O138:Q138" si="124">AVERAGE(O133:O137)</f>
        <v>29.901289999999999</v>
      </c>
      <c r="P138" s="98">
        <f t="shared" si="124"/>
        <v>29.964026</v>
      </c>
      <c r="Q138" s="103">
        <f t="shared" si="124"/>
        <v>29.932657999999996</v>
      </c>
      <c r="R138" s="104"/>
      <c r="S138" s="96">
        <f>AVERAGE(S133:S137)</f>
        <v>30.17154</v>
      </c>
      <c r="T138" s="98">
        <f t="shared" ref="T138:U138" si="125">AVERAGE(T133:T137)</f>
        <v>30.291080000000001</v>
      </c>
      <c r="U138" s="103">
        <f t="shared" si="125"/>
        <v>30.231310000000001</v>
      </c>
      <c r="V138" s="84"/>
      <c r="W138" s="62" t="s">
        <v>35</v>
      </c>
      <c r="X138" s="103">
        <f>AVERAGE(U138,Q138)</f>
        <v>30.081983999999999</v>
      </c>
      <c r="Y138" s="84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</row>
    <row r="139" spans="1:41">
      <c r="A139" s="30"/>
      <c r="B139" s="2"/>
      <c r="C139" s="5"/>
      <c r="D139" s="25"/>
      <c r="E139" s="2"/>
      <c r="F139" s="25"/>
      <c r="G139" s="25"/>
      <c r="H139" s="25"/>
      <c r="I139" s="25"/>
      <c r="J139" s="25"/>
      <c r="L139" s="2"/>
      <c r="M139" s="2"/>
      <c r="N139" s="2"/>
      <c r="O139" s="105"/>
      <c r="P139" s="106"/>
      <c r="Q139" s="105"/>
      <c r="R139" s="105"/>
      <c r="S139" s="105"/>
      <c r="T139" s="105"/>
      <c r="U139" s="105"/>
      <c r="V139" s="84"/>
      <c r="W139" s="84"/>
      <c r="X139" s="84"/>
      <c r="Y139" s="84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</row>
    <row r="140" spans="1:41">
      <c r="A140" s="30"/>
      <c r="B140" s="2"/>
      <c r="C140" s="7" t="s">
        <v>19</v>
      </c>
      <c r="D140" s="39" t="s">
        <v>4</v>
      </c>
      <c r="E140" s="40"/>
      <c r="F140" s="41"/>
      <c r="G140" s="107"/>
      <c r="H140" s="41" t="s">
        <v>5</v>
      </c>
      <c r="I140" s="41"/>
      <c r="J140" s="42"/>
      <c r="L140" s="86"/>
      <c r="M140" s="2"/>
      <c r="N140" s="2"/>
      <c r="O140" s="87" t="s">
        <v>4</v>
      </c>
      <c r="P140" s="88"/>
      <c r="Q140" s="108"/>
      <c r="R140" s="109"/>
      <c r="S140" s="110" t="s">
        <v>5</v>
      </c>
      <c r="T140" s="108"/>
      <c r="U140" s="111"/>
      <c r="V140" s="84"/>
      <c r="W140" s="84"/>
      <c r="X140" s="2"/>
      <c r="Y140" s="84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</row>
    <row r="141" spans="1:41">
      <c r="A141" s="30"/>
      <c r="B141" s="2"/>
      <c r="C141" s="5" t="s">
        <v>7</v>
      </c>
      <c r="D141" s="43" t="s">
        <v>31</v>
      </c>
      <c r="E141" s="21" t="s">
        <v>32</v>
      </c>
      <c r="F141" s="22" t="s">
        <v>22</v>
      </c>
      <c r="G141" s="112"/>
      <c r="H141" s="44" t="s">
        <v>33</v>
      </c>
      <c r="I141" s="18" t="s">
        <v>34</v>
      </c>
      <c r="J141" s="23" t="s">
        <v>13</v>
      </c>
      <c r="L141" s="2"/>
      <c r="M141" s="2"/>
      <c r="N141" s="2"/>
      <c r="O141" s="113" t="s">
        <v>31</v>
      </c>
      <c r="P141" s="114" t="s">
        <v>32</v>
      </c>
      <c r="Q141" s="3" t="s">
        <v>22</v>
      </c>
      <c r="R141" s="115"/>
      <c r="S141" s="114" t="s">
        <v>33</v>
      </c>
      <c r="T141" s="3" t="s">
        <v>34</v>
      </c>
      <c r="U141" s="92" t="s">
        <v>13</v>
      </c>
      <c r="V141" s="84"/>
      <c r="W141" s="84"/>
      <c r="X141" s="2"/>
      <c r="Y141" s="84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</row>
    <row r="142" spans="1:41">
      <c r="A142" s="30"/>
      <c r="B142" s="2"/>
      <c r="C142" s="5">
        <v>1</v>
      </c>
      <c r="D142" s="116">
        <f t="shared" ref="D142:E142" si="126">ROUND(D133,1)</f>
        <v>29.8</v>
      </c>
      <c r="E142" s="117">
        <f t="shared" si="126"/>
        <v>29.9</v>
      </c>
      <c r="F142" s="117">
        <f t="shared" ref="F142:F146" si="127">(D142+E142)/2</f>
        <v>29.85</v>
      </c>
      <c r="G142" s="118"/>
      <c r="H142" s="117">
        <f t="shared" ref="H142:I142" si="128">ROUND(H133,1)</f>
        <v>30.2</v>
      </c>
      <c r="I142" s="117">
        <f t="shared" si="128"/>
        <v>30.4</v>
      </c>
      <c r="J142" s="119">
        <f t="shared" ref="J142:J146" si="129">(H142+I142)/2</f>
        <v>30.299999999999997</v>
      </c>
      <c r="L142" s="94"/>
      <c r="M142" s="94"/>
      <c r="N142" s="2"/>
      <c r="O142" s="120">
        <f t="shared" ref="O142:P142" si="130">ROUND(O133,1)</f>
        <v>29.9</v>
      </c>
      <c r="P142" s="121">
        <f t="shared" si="130"/>
        <v>29.9</v>
      </c>
      <c r="Q142" s="121">
        <f t="shared" ref="Q142:Q146" si="131">(O142+P142)/2</f>
        <v>29.9</v>
      </c>
      <c r="R142" s="122"/>
      <c r="S142" s="121">
        <f t="shared" ref="S142:T142" si="132">ROUND(S133,1)</f>
        <v>30.1</v>
      </c>
      <c r="T142" s="121">
        <f t="shared" si="132"/>
        <v>30.3</v>
      </c>
      <c r="U142" s="123">
        <f t="shared" ref="U142:U146" si="133">(S142+T142)/2</f>
        <v>30.200000000000003</v>
      </c>
      <c r="V142" s="84"/>
      <c r="W142" s="84"/>
      <c r="X142" s="84"/>
      <c r="Y142" s="84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</row>
    <row r="143" spans="1:41">
      <c r="A143" s="30"/>
      <c r="B143" s="2"/>
      <c r="C143" s="5">
        <v>2</v>
      </c>
      <c r="D143" s="116">
        <f t="shared" ref="D143:E143" si="134">ROUND(D134,1)</f>
        <v>29.9</v>
      </c>
      <c r="E143" s="117">
        <f t="shared" si="134"/>
        <v>29.9</v>
      </c>
      <c r="F143" s="117">
        <f t="shared" si="127"/>
        <v>29.9</v>
      </c>
      <c r="G143" s="118"/>
      <c r="H143" s="117">
        <f t="shared" ref="H143:I143" si="135">ROUND(H134,1)</f>
        <v>30.2</v>
      </c>
      <c r="I143" s="117">
        <f t="shared" si="135"/>
        <v>30.3</v>
      </c>
      <c r="J143" s="119">
        <f t="shared" si="129"/>
        <v>30.25</v>
      </c>
      <c r="K143" s="124"/>
      <c r="L143" s="125"/>
      <c r="M143" s="125"/>
      <c r="N143" s="64"/>
      <c r="O143" s="120">
        <f t="shared" ref="O143:P143" si="136">ROUND(O134,1)</f>
        <v>29.9</v>
      </c>
      <c r="P143" s="121">
        <f t="shared" si="136"/>
        <v>29.9</v>
      </c>
      <c r="Q143" s="121">
        <f t="shared" si="131"/>
        <v>29.9</v>
      </c>
      <c r="R143" s="122"/>
      <c r="S143" s="121">
        <f t="shared" ref="S143:T143" si="137">ROUND(S134,1)</f>
        <v>30.1</v>
      </c>
      <c r="T143" s="121">
        <f t="shared" si="137"/>
        <v>30.2</v>
      </c>
      <c r="U143" s="123">
        <f t="shared" si="133"/>
        <v>30.15</v>
      </c>
      <c r="V143" s="84"/>
      <c r="W143" s="84"/>
      <c r="X143" s="84"/>
      <c r="Y143" s="84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</row>
    <row r="144" spans="1:41">
      <c r="A144" s="30"/>
      <c r="B144" s="2"/>
      <c r="C144" s="5">
        <v>3</v>
      </c>
      <c r="D144" s="116">
        <f t="shared" ref="D144:E144" si="138">ROUND(D135,1)</f>
        <v>29.9</v>
      </c>
      <c r="E144" s="117">
        <f t="shared" si="138"/>
        <v>30</v>
      </c>
      <c r="F144" s="117">
        <f t="shared" si="127"/>
        <v>29.95</v>
      </c>
      <c r="G144" s="118"/>
      <c r="H144" s="117">
        <f t="shared" ref="H144:I144" si="139">ROUND(H135,1)</f>
        <v>30.2</v>
      </c>
      <c r="I144" s="117">
        <f t="shared" si="139"/>
        <v>30.3</v>
      </c>
      <c r="J144" s="119">
        <f t="shared" si="129"/>
        <v>30.25</v>
      </c>
      <c r="K144" s="124"/>
      <c r="L144" s="125"/>
      <c r="M144" s="125"/>
      <c r="N144" s="64"/>
      <c r="O144" s="120">
        <f t="shared" ref="O144:P144" si="140">ROUND(O135,1)</f>
        <v>29.9</v>
      </c>
      <c r="P144" s="121">
        <f t="shared" si="140"/>
        <v>30</v>
      </c>
      <c r="Q144" s="121">
        <f t="shared" si="131"/>
        <v>29.95</v>
      </c>
      <c r="R144" s="122"/>
      <c r="S144" s="121">
        <f t="shared" ref="S144:T144" si="141">ROUND(S135,1)</f>
        <v>30.2</v>
      </c>
      <c r="T144" s="121">
        <f t="shared" si="141"/>
        <v>30.3</v>
      </c>
      <c r="U144" s="123">
        <f t="shared" si="133"/>
        <v>30.25</v>
      </c>
      <c r="V144" s="84"/>
      <c r="W144" s="84"/>
      <c r="X144" s="84"/>
      <c r="Y144" s="84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</row>
    <row r="145" spans="1:41">
      <c r="A145" s="30"/>
      <c r="B145" s="2"/>
      <c r="C145" s="5">
        <v>4</v>
      </c>
      <c r="D145" s="116">
        <f t="shared" ref="D145:E145" si="142">ROUND(D136,1)</f>
        <v>29.9</v>
      </c>
      <c r="E145" s="117">
        <f t="shared" si="142"/>
        <v>30</v>
      </c>
      <c r="F145" s="117">
        <f t="shared" si="127"/>
        <v>29.95</v>
      </c>
      <c r="G145" s="118"/>
      <c r="H145" s="117">
        <f t="shared" ref="H145:I145" si="143">ROUND(H136,1)</f>
        <v>30.2</v>
      </c>
      <c r="I145" s="117">
        <f t="shared" si="143"/>
        <v>30.3</v>
      </c>
      <c r="J145" s="119">
        <f t="shared" si="129"/>
        <v>30.25</v>
      </c>
      <c r="K145" s="124"/>
      <c r="L145" s="64" t="s">
        <v>16</v>
      </c>
      <c r="M145" s="26" t="e">
        <f>AVERAGE(H147,D147)</f>
        <v>#DIV/0!</v>
      </c>
      <c r="N145" s="64"/>
      <c r="O145" s="120">
        <f t="shared" ref="O145:P145" si="144">ROUND(O136,1)</f>
        <v>29.9</v>
      </c>
      <c r="P145" s="121">
        <f t="shared" si="144"/>
        <v>30</v>
      </c>
      <c r="Q145" s="121">
        <f t="shared" si="131"/>
        <v>29.95</v>
      </c>
      <c r="R145" s="122"/>
      <c r="S145" s="121">
        <f t="shared" ref="S145:T145" si="145">ROUND(S136,1)</f>
        <v>30.2</v>
      </c>
      <c r="T145" s="121">
        <f t="shared" si="145"/>
        <v>30.3</v>
      </c>
      <c r="U145" s="123">
        <f t="shared" si="133"/>
        <v>30.25</v>
      </c>
      <c r="V145" s="84"/>
      <c r="W145" s="64" t="s">
        <v>16</v>
      </c>
      <c r="X145" s="126" t="e">
        <f>AVERAGE(S147,O147)</f>
        <v>#DIV/0!</v>
      </c>
      <c r="Y145" s="84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</row>
    <row r="146" spans="1:41">
      <c r="A146" s="30"/>
      <c r="B146" s="2"/>
      <c r="C146" s="5">
        <v>5</v>
      </c>
      <c r="D146" s="127">
        <f t="shared" ref="D146:E146" si="146">ROUND(D137,1)</f>
        <v>29.9</v>
      </c>
      <c r="E146" s="128">
        <f t="shared" si="146"/>
        <v>30</v>
      </c>
      <c r="F146" s="128">
        <f t="shared" si="127"/>
        <v>29.95</v>
      </c>
      <c r="G146" s="129"/>
      <c r="H146" s="117">
        <f t="shared" ref="H146:I146" si="147">ROUND(H137,1)</f>
        <v>30.2</v>
      </c>
      <c r="I146" s="117">
        <f t="shared" si="147"/>
        <v>30.4</v>
      </c>
      <c r="J146" s="119">
        <f t="shared" si="129"/>
        <v>30.299999999999997</v>
      </c>
      <c r="K146" s="124"/>
      <c r="L146" s="64" t="s">
        <v>17</v>
      </c>
      <c r="M146" s="26" t="e">
        <f>AVERAGE(I147,E147)</f>
        <v>#DIV/0!</v>
      </c>
      <c r="N146" s="64"/>
      <c r="O146" s="130">
        <f t="shared" ref="O146:P146" si="148">ROUND(O137,1)</f>
        <v>29.9</v>
      </c>
      <c r="P146" s="131">
        <f t="shared" si="148"/>
        <v>30</v>
      </c>
      <c r="Q146" s="131">
        <f t="shared" si="131"/>
        <v>29.95</v>
      </c>
      <c r="R146" s="132"/>
      <c r="S146" s="121">
        <f t="shared" ref="S146:T146" si="149">ROUND(S137,1)</f>
        <v>30.2</v>
      </c>
      <c r="T146" s="121">
        <f t="shared" si="149"/>
        <v>30.4</v>
      </c>
      <c r="U146" s="133">
        <f t="shared" si="133"/>
        <v>30.299999999999997</v>
      </c>
      <c r="V146" s="84"/>
      <c r="W146" s="64" t="s">
        <v>17</v>
      </c>
      <c r="X146" s="134" t="e">
        <f>AVERAGE(T147,P147)</f>
        <v>#DIV/0!</v>
      </c>
      <c r="Y146" s="84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</row>
    <row r="147" spans="1:41">
      <c r="A147" s="30"/>
      <c r="B147" s="2"/>
      <c r="C147" s="5"/>
      <c r="D147" s="26"/>
      <c r="E147" s="26"/>
      <c r="F147" s="117">
        <f>AVERAGE(F142:F146)</f>
        <v>29.919999999999998</v>
      </c>
      <c r="G147" s="26"/>
      <c r="H147" s="26"/>
      <c r="I147" s="26"/>
      <c r="J147" s="135">
        <f>AVERAGE(J142:J146)</f>
        <v>30.27</v>
      </c>
      <c r="K147" s="124"/>
      <c r="L147" s="64" t="s">
        <v>35</v>
      </c>
      <c r="M147" s="135">
        <f>AVERAGE(J147,F147)</f>
        <v>30.094999999999999</v>
      </c>
      <c r="N147" s="64"/>
      <c r="O147" s="104"/>
      <c r="P147" s="104"/>
      <c r="Q147" s="121">
        <f>AVERAGE(Q142:Q146)</f>
        <v>29.93</v>
      </c>
      <c r="R147" s="104"/>
      <c r="S147" s="104"/>
      <c r="T147" s="136"/>
      <c r="U147" s="133">
        <f>AVERAGE(U142:U146)</f>
        <v>30.229999999999997</v>
      </c>
      <c r="V147" s="84"/>
      <c r="W147" s="137" t="s">
        <v>35</v>
      </c>
      <c r="X147" s="133">
        <f>AVERAGE(U147,Q147)</f>
        <v>30.08</v>
      </c>
      <c r="Y147" s="84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</row>
    <row r="148" spans="1:41">
      <c r="A148" s="30"/>
      <c r="B148" s="2"/>
      <c r="C148" s="2"/>
      <c r="D148" s="2"/>
      <c r="E148" s="2"/>
      <c r="F148" s="2"/>
      <c r="G148" s="2"/>
      <c r="H148" s="2"/>
      <c r="I148" s="2"/>
      <c r="L148" s="2"/>
      <c r="M148" s="2"/>
      <c r="N148" s="2"/>
      <c r="O148" s="106"/>
      <c r="P148" s="106"/>
      <c r="Q148" s="106"/>
      <c r="R148" s="106"/>
      <c r="S148" s="106"/>
      <c r="T148" s="106"/>
      <c r="U148" s="106"/>
      <c r="V148" s="84"/>
      <c r="W148" s="84"/>
      <c r="X148" s="84"/>
      <c r="Y148" s="84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</row>
    <row r="149" spans="1:41">
      <c r="A149" s="57" t="s">
        <v>14</v>
      </c>
      <c r="B149" s="2"/>
      <c r="C149" s="7" t="s">
        <v>3</v>
      </c>
      <c r="D149" s="8" t="s">
        <v>4</v>
      </c>
      <c r="E149" s="9"/>
      <c r="F149" s="9"/>
      <c r="G149" s="85"/>
      <c r="H149" s="9" t="s">
        <v>5</v>
      </c>
      <c r="I149" s="10"/>
      <c r="J149" s="11"/>
      <c r="L149" s="86"/>
      <c r="M149" s="2"/>
      <c r="N149" s="2"/>
      <c r="O149" s="87" t="s">
        <v>4</v>
      </c>
      <c r="P149" s="88"/>
      <c r="Q149" s="88"/>
      <c r="R149" s="89"/>
      <c r="S149" s="3" t="s">
        <v>5</v>
      </c>
      <c r="T149" s="88"/>
      <c r="U149" s="90"/>
      <c r="V149" s="84"/>
      <c r="W149" s="84"/>
      <c r="X149" s="2"/>
      <c r="Y149" s="84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</row>
    <row r="150" spans="1:41">
      <c r="A150" s="59" t="s">
        <v>23</v>
      </c>
      <c r="B150" s="2"/>
      <c r="C150" s="5" t="s">
        <v>7</v>
      </c>
      <c r="D150" s="15" t="s">
        <v>31</v>
      </c>
      <c r="E150" s="17" t="s">
        <v>32</v>
      </c>
      <c r="F150" s="17" t="s">
        <v>22</v>
      </c>
      <c r="G150" s="91"/>
      <c r="H150" s="17" t="s">
        <v>33</v>
      </c>
      <c r="I150" s="18" t="s">
        <v>34</v>
      </c>
      <c r="J150" s="19" t="s">
        <v>13</v>
      </c>
      <c r="L150" s="2"/>
      <c r="M150" s="2"/>
      <c r="N150" s="2"/>
      <c r="O150" s="87" t="s">
        <v>31</v>
      </c>
      <c r="P150" s="3" t="s">
        <v>32</v>
      </c>
      <c r="Q150" s="3" t="s">
        <v>22</v>
      </c>
      <c r="R150" s="89"/>
      <c r="S150" s="3" t="s">
        <v>33</v>
      </c>
      <c r="T150" s="3" t="s">
        <v>34</v>
      </c>
      <c r="U150" s="92" t="s">
        <v>13</v>
      </c>
      <c r="V150" s="84"/>
      <c r="W150" s="84"/>
      <c r="X150" s="2"/>
      <c r="Y150" s="84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</row>
    <row r="151" spans="1:41">
      <c r="A151" s="57"/>
      <c r="B151" s="2"/>
      <c r="C151" s="5">
        <v>1</v>
      </c>
      <c r="D151" s="24">
        <v>29.86</v>
      </c>
      <c r="E151" s="25">
        <v>29.75</v>
      </c>
      <c r="F151" s="25">
        <f t="shared" ref="F151:F155" si="150">(D151+E151)/2</f>
        <v>29.805</v>
      </c>
      <c r="G151" s="93"/>
      <c r="H151" s="25">
        <v>30.02</v>
      </c>
      <c r="I151" s="25">
        <v>30.17</v>
      </c>
      <c r="J151" s="67">
        <f t="shared" ref="J151:J155" si="151">(I151+H151)/2</f>
        <v>30.094999999999999</v>
      </c>
      <c r="L151" s="94"/>
      <c r="M151" s="94"/>
      <c r="N151" s="2"/>
      <c r="O151" s="95">
        <v>29.86326</v>
      </c>
      <c r="P151" s="96">
        <v>29.678239999999999</v>
      </c>
      <c r="Q151" s="96">
        <f t="shared" ref="Q151:Q155" si="152">(O151+P151)/2</f>
        <v>29.77075</v>
      </c>
      <c r="R151" s="97"/>
      <c r="S151" s="96">
        <v>30.075700000000001</v>
      </c>
      <c r="T151" s="96">
        <v>29.933199999999999</v>
      </c>
      <c r="U151" s="98">
        <f t="shared" ref="U151:U155" si="153">(T151+S151)/2</f>
        <v>30.004449999999999</v>
      </c>
      <c r="V151" s="84"/>
      <c r="W151" s="84"/>
      <c r="X151" s="84"/>
      <c r="Y151" s="84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</row>
    <row r="152" spans="1:41">
      <c r="A152" s="57"/>
      <c r="B152" s="2"/>
      <c r="C152" s="5">
        <v>2</v>
      </c>
      <c r="D152" s="24">
        <v>29.74</v>
      </c>
      <c r="E152" s="25">
        <v>29.86</v>
      </c>
      <c r="F152" s="25">
        <f t="shared" si="150"/>
        <v>29.799999999999997</v>
      </c>
      <c r="G152" s="93"/>
      <c r="H152" s="25">
        <v>29.94</v>
      </c>
      <c r="I152" s="25">
        <v>30.06</v>
      </c>
      <c r="J152" s="67">
        <f t="shared" si="151"/>
        <v>30</v>
      </c>
      <c r="L152" s="94"/>
      <c r="M152" s="94"/>
      <c r="N152" s="2"/>
      <c r="O152" s="95">
        <v>29.701419999999999</v>
      </c>
      <c r="P152" s="96">
        <v>29.853339999999999</v>
      </c>
      <c r="Q152" s="96">
        <f t="shared" si="152"/>
        <v>29.777380000000001</v>
      </c>
      <c r="R152" s="97"/>
      <c r="S152" s="96">
        <v>29.936800000000002</v>
      </c>
      <c r="T152" s="96">
        <v>30.058800000000002</v>
      </c>
      <c r="U152" s="98">
        <f t="shared" si="153"/>
        <v>29.997800000000002</v>
      </c>
      <c r="V152" s="84"/>
      <c r="W152" s="84"/>
      <c r="X152" s="84"/>
      <c r="Y152" s="84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</row>
    <row r="153" spans="1:41">
      <c r="A153" s="57"/>
      <c r="B153" s="2"/>
      <c r="C153" s="5">
        <v>3</v>
      </c>
      <c r="D153" s="24">
        <v>29.78</v>
      </c>
      <c r="E153" s="25">
        <v>29.89</v>
      </c>
      <c r="F153" s="25">
        <f t="shared" si="150"/>
        <v>29.835000000000001</v>
      </c>
      <c r="G153" s="93"/>
      <c r="H153" s="25">
        <v>29.96</v>
      </c>
      <c r="I153" s="25">
        <v>30.09</v>
      </c>
      <c r="J153" s="67">
        <f t="shared" si="151"/>
        <v>30.024999999999999</v>
      </c>
      <c r="L153" s="94"/>
      <c r="M153" s="94"/>
      <c r="N153" s="2"/>
      <c r="O153" s="95">
        <v>29.776260000000001</v>
      </c>
      <c r="P153" s="96">
        <v>29.891010000000001</v>
      </c>
      <c r="Q153" s="96">
        <f t="shared" si="152"/>
        <v>29.833635000000001</v>
      </c>
      <c r="R153" s="97"/>
      <c r="S153" s="96">
        <v>29.962399999999999</v>
      </c>
      <c r="T153" s="96">
        <v>30.086600000000001</v>
      </c>
      <c r="U153" s="98">
        <f t="shared" si="153"/>
        <v>30.0245</v>
      </c>
      <c r="V153" s="84"/>
      <c r="W153" s="84"/>
      <c r="X153" s="84"/>
      <c r="Y153" s="84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</row>
    <row r="154" spans="1:41">
      <c r="A154" s="57"/>
      <c r="B154" s="2"/>
      <c r="C154" s="5">
        <v>4</v>
      </c>
      <c r="D154" s="24">
        <v>29.79</v>
      </c>
      <c r="E154" s="25">
        <v>29.86</v>
      </c>
      <c r="F154" s="25">
        <f t="shared" si="150"/>
        <v>29.824999999999999</v>
      </c>
      <c r="G154" s="93"/>
      <c r="H154" s="25">
        <v>30.13</v>
      </c>
      <c r="I154" s="25">
        <v>30.05</v>
      </c>
      <c r="J154" s="67">
        <f t="shared" si="151"/>
        <v>30.09</v>
      </c>
      <c r="L154" s="2" t="s">
        <v>16</v>
      </c>
      <c r="M154" s="29">
        <f>AVERAGE(H156,D156)</f>
        <v>29.917000000000002</v>
      </c>
      <c r="N154" s="2"/>
      <c r="O154" s="95">
        <v>29.775680000000001</v>
      </c>
      <c r="P154" s="96">
        <v>29.871690000000001</v>
      </c>
      <c r="Q154" s="96">
        <f t="shared" si="152"/>
        <v>29.823685000000001</v>
      </c>
      <c r="R154" s="97"/>
      <c r="S154" s="96">
        <v>30.000399999999999</v>
      </c>
      <c r="T154" s="96">
        <v>30.078199999999999</v>
      </c>
      <c r="U154" s="98">
        <f t="shared" si="153"/>
        <v>30.039299999999997</v>
      </c>
      <c r="V154" s="84"/>
      <c r="W154" s="2" t="s">
        <v>16</v>
      </c>
      <c r="X154" s="96">
        <f>AVERAGE(S156,O156)</f>
        <v>29.898539999999997</v>
      </c>
      <c r="Y154" s="84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</row>
    <row r="155" spans="1:41">
      <c r="A155" s="57"/>
      <c r="B155" s="2"/>
      <c r="C155" s="5">
        <v>5</v>
      </c>
      <c r="D155" s="31">
        <v>29.83</v>
      </c>
      <c r="E155" s="32">
        <v>29.73</v>
      </c>
      <c r="F155" s="32">
        <f t="shared" si="150"/>
        <v>29.78</v>
      </c>
      <c r="G155" s="99"/>
      <c r="H155" s="32">
        <v>30.12</v>
      </c>
      <c r="I155" s="32">
        <v>30.01</v>
      </c>
      <c r="J155" s="67">
        <f t="shared" si="151"/>
        <v>30.065000000000001</v>
      </c>
      <c r="L155" s="2" t="s">
        <v>17</v>
      </c>
      <c r="M155" s="29">
        <f>AVERAGE(I156,E156)</f>
        <v>29.947000000000003</v>
      </c>
      <c r="N155" s="2"/>
      <c r="O155" s="100">
        <v>29.82658</v>
      </c>
      <c r="P155" s="101">
        <v>29.735939999999999</v>
      </c>
      <c r="Q155" s="101">
        <f t="shared" si="152"/>
        <v>29.78126</v>
      </c>
      <c r="R155" s="102"/>
      <c r="S155" s="101">
        <v>30.0669</v>
      </c>
      <c r="T155" s="101">
        <v>29.955100000000002</v>
      </c>
      <c r="U155" s="103">
        <f t="shared" si="153"/>
        <v>30.011000000000003</v>
      </c>
      <c r="V155" s="84"/>
      <c r="W155" s="2" t="s">
        <v>17</v>
      </c>
      <c r="X155" s="101">
        <f>AVERAGE(T156,P156)</f>
        <v>29.914211999999999</v>
      </c>
      <c r="Y155" s="84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</row>
    <row r="156" spans="1:41">
      <c r="A156" s="57"/>
      <c r="B156" s="2"/>
      <c r="C156" s="5"/>
      <c r="D156" s="25">
        <f t="shared" ref="D156:E156" si="154">AVERAGE(D151:D155)</f>
        <v>29.8</v>
      </c>
      <c r="E156" s="29">
        <f t="shared" si="154"/>
        <v>29.818000000000001</v>
      </c>
      <c r="F156" s="36">
        <f>AVERAGE(F151:F155)</f>
        <v>29.809000000000005</v>
      </c>
      <c r="G156" s="25"/>
      <c r="H156" s="25">
        <f>AVERAGE(H151:H155)</f>
        <v>30.033999999999999</v>
      </c>
      <c r="I156" s="25">
        <f t="shared" ref="I156:J156" si="155">AVERAGE(I151:I155)</f>
        <v>30.076000000000001</v>
      </c>
      <c r="J156" s="36">
        <f t="shared" si="155"/>
        <v>30.055</v>
      </c>
      <c r="L156" s="2" t="s">
        <v>35</v>
      </c>
      <c r="M156" s="38">
        <f>AVERAGE(J156,F156)</f>
        <v>29.932000000000002</v>
      </c>
      <c r="N156" s="2"/>
      <c r="O156" s="96">
        <f t="shared" ref="O156:P156" si="156">AVERAGE(O151:O155)</f>
        <v>29.788639999999997</v>
      </c>
      <c r="P156" s="98">
        <f t="shared" si="156"/>
        <v>29.806043999999996</v>
      </c>
      <c r="Q156" s="103">
        <f>AVERAGE(Q151:Q155)</f>
        <v>29.797341999999997</v>
      </c>
      <c r="R156" s="104"/>
      <c r="S156" s="96">
        <f>AVERAGE(S151:S155)</f>
        <v>30.00844</v>
      </c>
      <c r="T156" s="98">
        <f t="shared" ref="T156:U156" si="157">AVERAGE(T151:T155)</f>
        <v>30.022379999999998</v>
      </c>
      <c r="U156" s="103">
        <f t="shared" si="157"/>
        <v>30.015410000000003</v>
      </c>
      <c r="V156" s="84"/>
      <c r="W156" s="62" t="s">
        <v>35</v>
      </c>
      <c r="X156" s="103">
        <f>AVERAGE(U156,Q156)</f>
        <v>29.906376000000002</v>
      </c>
      <c r="Y156" s="84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</row>
    <row r="157" spans="1:41">
      <c r="A157" s="57"/>
      <c r="B157" s="2"/>
      <c r="C157" s="5"/>
      <c r="D157" s="25"/>
      <c r="E157" s="2"/>
      <c r="F157" s="25"/>
      <c r="G157" s="25"/>
      <c r="H157" s="25"/>
      <c r="I157" s="25"/>
      <c r="J157" s="25"/>
      <c r="L157" s="2"/>
      <c r="M157" s="2"/>
      <c r="N157" s="2"/>
      <c r="O157" s="105"/>
      <c r="P157" s="106"/>
      <c r="Q157" s="105"/>
      <c r="R157" s="105"/>
      <c r="S157" s="105"/>
      <c r="T157" s="105"/>
      <c r="U157" s="105"/>
      <c r="V157" s="84"/>
      <c r="W157" s="84"/>
      <c r="X157" s="84"/>
      <c r="Y157" s="84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</row>
    <row r="158" spans="1:41">
      <c r="A158" s="57"/>
      <c r="B158" s="2"/>
      <c r="C158" s="7" t="s">
        <v>19</v>
      </c>
      <c r="D158" s="39" t="s">
        <v>4</v>
      </c>
      <c r="E158" s="40"/>
      <c r="F158" s="41"/>
      <c r="G158" s="107"/>
      <c r="H158" s="41" t="s">
        <v>5</v>
      </c>
      <c r="I158" s="41"/>
      <c r="J158" s="42"/>
      <c r="L158" s="86"/>
      <c r="M158" s="2"/>
      <c r="N158" s="2"/>
      <c r="O158" s="87" t="s">
        <v>4</v>
      </c>
      <c r="P158" s="88"/>
      <c r="Q158" s="108"/>
      <c r="R158" s="109"/>
      <c r="S158" s="110" t="s">
        <v>5</v>
      </c>
      <c r="T158" s="108"/>
      <c r="U158" s="111"/>
      <c r="V158" s="84"/>
      <c r="W158" s="84"/>
      <c r="X158" s="2"/>
      <c r="Y158" s="84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</row>
    <row r="159" spans="1:41">
      <c r="A159" s="57"/>
      <c r="B159" s="2"/>
      <c r="C159" s="5" t="s">
        <v>7</v>
      </c>
      <c r="D159" s="43" t="s">
        <v>31</v>
      </c>
      <c r="E159" s="21" t="s">
        <v>32</v>
      </c>
      <c r="F159" s="22" t="s">
        <v>22</v>
      </c>
      <c r="G159" s="112"/>
      <c r="H159" s="44" t="s">
        <v>33</v>
      </c>
      <c r="I159" s="18" t="s">
        <v>34</v>
      </c>
      <c r="J159" s="23" t="s">
        <v>13</v>
      </c>
      <c r="L159" s="2"/>
      <c r="M159" s="2"/>
      <c r="N159" s="2"/>
      <c r="O159" s="113" t="s">
        <v>31</v>
      </c>
      <c r="P159" s="114" t="s">
        <v>32</v>
      </c>
      <c r="Q159" s="3" t="s">
        <v>22</v>
      </c>
      <c r="R159" s="115"/>
      <c r="S159" s="114" t="s">
        <v>33</v>
      </c>
      <c r="T159" s="3" t="s">
        <v>34</v>
      </c>
      <c r="U159" s="92" t="s">
        <v>13</v>
      </c>
      <c r="V159" s="84"/>
      <c r="W159" s="84"/>
      <c r="X159" s="2"/>
      <c r="Y159" s="84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</row>
    <row r="160" spans="1:41">
      <c r="A160" s="57"/>
      <c r="B160" s="2"/>
      <c r="C160" s="5">
        <v>1</v>
      </c>
      <c r="D160" s="116">
        <f t="shared" ref="D160:E160" si="158">ROUND(D151,1)</f>
        <v>29.9</v>
      </c>
      <c r="E160" s="117">
        <f t="shared" si="158"/>
        <v>29.8</v>
      </c>
      <c r="F160" s="117">
        <f t="shared" ref="F160:F164" si="159">(D160+E160)/2</f>
        <v>29.85</v>
      </c>
      <c r="G160" s="118"/>
      <c r="H160" s="117">
        <f t="shared" ref="H160:I160" si="160">ROUND(H151,1)</f>
        <v>30</v>
      </c>
      <c r="I160" s="117">
        <f t="shared" si="160"/>
        <v>30.2</v>
      </c>
      <c r="J160" s="119">
        <f t="shared" ref="J160:J164" si="161">(H160+I160)/2</f>
        <v>30.1</v>
      </c>
      <c r="L160" s="94"/>
      <c r="M160" s="94"/>
      <c r="N160" s="2"/>
      <c r="O160" s="120">
        <f t="shared" ref="O160:P160" si="162">ROUND(O151,1)</f>
        <v>29.9</v>
      </c>
      <c r="P160" s="121">
        <f t="shared" si="162"/>
        <v>29.7</v>
      </c>
      <c r="Q160" s="121">
        <f t="shared" ref="Q160:Q164" si="163">(O160+P160)/2</f>
        <v>29.799999999999997</v>
      </c>
      <c r="R160" s="122"/>
      <c r="S160" s="121">
        <f t="shared" ref="S160:T160" si="164">ROUND(S151,1)</f>
        <v>30.1</v>
      </c>
      <c r="T160" s="121">
        <f t="shared" si="164"/>
        <v>29.9</v>
      </c>
      <c r="U160" s="123">
        <f t="shared" ref="U160:U164" si="165">(S160+T160)/2</f>
        <v>30</v>
      </c>
      <c r="V160" s="84"/>
      <c r="W160" s="84"/>
      <c r="X160" s="84"/>
      <c r="Y160" s="84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</row>
    <row r="161" spans="1:41">
      <c r="A161" s="57"/>
      <c r="B161" s="2"/>
      <c r="C161" s="5">
        <v>2</v>
      </c>
      <c r="D161" s="116">
        <f t="shared" ref="D161:E161" si="166">ROUND(D152,1)</f>
        <v>29.7</v>
      </c>
      <c r="E161" s="117">
        <f t="shared" si="166"/>
        <v>29.9</v>
      </c>
      <c r="F161" s="117">
        <f t="shared" si="159"/>
        <v>29.799999999999997</v>
      </c>
      <c r="G161" s="118"/>
      <c r="H161" s="117">
        <f t="shared" ref="H161:I161" si="167">ROUND(H152,1)</f>
        <v>29.9</v>
      </c>
      <c r="I161" s="117">
        <f t="shared" si="167"/>
        <v>30.1</v>
      </c>
      <c r="J161" s="119">
        <f t="shared" si="161"/>
        <v>30</v>
      </c>
      <c r="L161" s="138"/>
      <c r="M161" s="138"/>
      <c r="N161" s="2"/>
      <c r="O161" s="120">
        <f t="shared" ref="O161:P161" si="168">ROUND(O152,1)</f>
        <v>29.7</v>
      </c>
      <c r="P161" s="121">
        <f t="shared" si="168"/>
        <v>29.9</v>
      </c>
      <c r="Q161" s="121">
        <f t="shared" si="163"/>
        <v>29.799999999999997</v>
      </c>
      <c r="R161" s="122"/>
      <c r="S161" s="121">
        <f t="shared" ref="S161:T161" si="169">ROUND(S152,1)</f>
        <v>29.9</v>
      </c>
      <c r="T161" s="121">
        <f t="shared" si="169"/>
        <v>30.1</v>
      </c>
      <c r="U161" s="123">
        <f t="shared" si="165"/>
        <v>30</v>
      </c>
      <c r="V161" s="84"/>
      <c r="W161" s="84"/>
      <c r="X161" s="84"/>
      <c r="Y161" s="84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</row>
    <row r="162" spans="1:41">
      <c r="A162" s="57"/>
      <c r="B162" s="2"/>
      <c r="C162" s="5">
        <v>3</v>
      </c>
      <c r="D162" s="116">
        <f t="shared" ref="D162:E162" si="170">ROUND(D153,1)</f>
        <v>29.8</v>
      </c>
      <c r="E162" s="117">
        <f t="shared" si="170"/>
        <v>29.9</v>
      </c>
      <c r="F162" s="117">
        <f t="shared" si="159"/>
        <v>29.85</v>
      </c>
      <c r="G162" s="118"/>
      <c r="H162" s="117">
        <f t="shared" ref="H162:I162" si="171">ROUND(H153,1)</f>
        <v>30</v>
      </c>
      <c r="I162" s="117">
        <f t="shared" si="171"/>
        <v>30.1</v>
      </c>
      <c r="J162" s="119">
        <f t="shared" si="161"/>
        <v>30.05</v>
      </c>
      <c r="L162" s="138"/>
      <c r="M162" s="138"/>
      <c r="N162" s="2"/>
      <c r="O162" s="120">
        <f t="shared" ref="O162:P162" si="172">ROUND(O153,1)</f>
        <v>29.8</v>
      </c>
      <c r="P162" s="121">
        <f t="shared" si="172"/>
        <v>29.9</v>
      </c>
      <c r="Q162" s="121">
        <f t="shared" si="163"/>
        <v>29.85</v>
      </c>
      <c r="R162" s="122"/>
      <c r="S162" s="121">
        <f t="shared" ref="S162:T162" si="173">ROUND(S153,1)</f>
        <v>30</v>
      </c>
      <c r="T162" s="121">
        <f t="shared" si="173"/>
        <v>30.1</v>
      </c>
      <c r="U162" s="123">
        <f t="shared" si="165"/>
        <v>30.05</v>
      </c>
      <c r="V162" s="84"/>
      <c r="W162" s="84"/>
      <c r="X162" s="84"/>
      <c r="Y162" s="84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</row>
    <row r="163" spans="1:41">
      <c r="A163" s="57"/>
      <c r="B163" s="2"/>
      <c r="C163" s="5">
        <v>4</v>
      </c>
      <c r="D163" s="116">
        <f t="shared" ref="D163:E163" si="174">ROUND(D154,1)</f>
        <v>29.8</v>
      </c>
      <c r="E163" s="117">
        <f t="shared" si="174"/>
        <v>29.9</v>
      </c>
      <c r="F163" s="117">
        <f t="shared" si="159"/>
        <v>29.85</v>
      </c>
      <c r="G163" s="118"/>
      <c r="H163" s="117">
        <f t="shared" ref="H163:I163" si="175">ROUND(H154,1)</f>
        <v>30.1</v>
      </c>
      <c r="I163" s="117">
        <f t="shared" si="175"/>
        <v>30.1</v>
      </c>
      <c r="J163" s="119">
        <f t="shared" si="161"/>
        <v>30.1</v>
      </c>
      <c r="L163" s="139" t="s">
        <v>16</v>
      </c>
      <c r="M163" s="140" t="e">
        <f>AVERAGE(H165,D165)</f>
        <v>#DIV/0!</v>
      </c>
      <c r="N163" s="2"/>
      <c r="O163" s="120">
        <f t="shared" ref="O163:P163" si="176">ROUND(O154,1)</f>
        <v>29.8</v>
      </c>
      <c r="P163" s="121">
        <f t="shared" si="176"/>
        <v>29.9</v>
      </c>
      <c r="Q163" s="121">
        <f t="shared" si="163"/>
        <v>29.85</v>
      </c>
      <c r="R163" s="122"/>
      <c r="S163" s="121">
        <f t="shared" ref="S163:T163" si="177">ROUND(S154,1)</f>
        <v>30</v>
      </c>
      <c r="T163" s="121">
        <f t="shared" si="177"/>
        <v>30.1</v>
      </c>
      <c r="U163" s="123">
        <f t="shared" si="165"/>
        <v>30.05</v>
      </c>
      <c r="V163" s="84"/>
      <c r="W163" s="139" t="s">
        <v>16</v>
      </c>
      <c r="X163" s="141" t="e">
        <f>AVERAGE(S165,O165)</f>
        <v>#DIV/0!</v>
      </c>
      <c r="Y163" s="84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</row>
    <row r="164" spans="1:41">
      <c r="A164" s="57"/>
      <c r="B164" s="2"/>
      <c r="C164" s="5">
        <v>5</v>
      </c>
      <c r="D164" s="127">
        <f t="shared" ref="D164:E164" si="178">ROUND(D155,1)</f>
        <v>29.8</v>
      </c>
      <c r="E164" s="128">
        <f t="shared" si="178"/>
        <v>29.7</v>
      </c>
      <c r="F164" s="128">
        <f t="shared" si="159"/>
        <v>29.75</v>
      </c>
      <c r="G164" s="129"/>
      <c r="H164" s="117">
        <f t="shared" ref="H164:I164" si="179">ROUND(H155,1)</f>
        <v>30.1</v>
      </c>
      <c r="I164" s="117">
        <f t="shared" si="179"/>
        <v>30</v>
      </c>
      <c r="J164" s="119">
        <f t="shared" si="161"/>
        <v>30.05</v>
      </c>
      <c r="L164" s="139" t="s">
        <v>17</v>
      </c>
      <c r="M164" s="140" t="e">
        <f>AVERAGE(I165,E165)</f>
        <v>#DIV/0!</v>
      </c>
      <c r="N164" s="2"/>
      <c r="O164" s="130">
        <f t="shared" ref="O164:P164" si="180">ROUND(O155,1)</f>
        <v>29.8</v>
      </c>
      <c r="P164" s="131">
        <f t="shared" si="180"/>
        <v>29.7</v>
      </c>
      <c r="Q164" s="131">
        <f t="shared" si="163"/>
        <v>29.75</v>
      </c>
      <c r="R164" s="132"/>
      <c r="S164" s="121">
        <f t="shared" ref="S164:T164" si="181">ROUND(S155,1)</f>
        <v>30.1</v>
      </c>
      <c r="T164" s="121">
        <f t="shared" si="181"/>
        <v>30</v>
      </c>
      <c r="U164" s="133">
        <f t="shared" si="165"/>
        <v>30.05</v>
      </c>
      <c r="V164" s="84"/>
      <c r="W164" s="139" t="s">
        <v>17</v>
      </c>
      <c r="X164" s="142" t="e">
        <f>AVERAGE(T165,P165)</f>
        <v>#DIV/0!</v>
      </c>
      <c r="Y164" s="84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</row>
    <row r="165" spans="1:41">
      <c r="A165" s="57"/>
      <c r="B165" s="2"/>
      <c r="C165" s="5"/>
      <c r="D165" s="26"/>
      <c r="E165" s="26"/>
      <c r="F165" s="26">
        <f>AVERAGE(F160:F164)</f>
        <v>29.82</v>
      </c>
      <c r="G165" s="26"/>
      <c r="H165" s="26"/>
      <c r="I165" s="26"/>
      <c r="J165" s="135">
        <f>AVERAGE(J160:J164)</f>
        <v>30.060000000000002</v>
      </c>
      <c r="L165" s="139" t="s">
        <v>35</v>
      </c>
      <c r="M165" s="143">
        <f>AVERAGE(J165,F165)</f>
        <v>29.94</v>
      </c>
      <c r="N165" s="2"/>
      <c r="O165" s="104"/>
      <c r="P165" s="104"/>
      <c r="Q165" s="144">
        <f>AVERAGE(Q160:Q164)</f>
        <v>29.809999999999995</v>
      </c>
      <c r="R165" s="104"/>
      <c r="S165" s="104"/>
      <c r="T165" s="136"/>
      <c r="U165" s="133">
        <f>AVERAGE(U160:U164)</f>
        <v>30.03</v>
      </c>
      <c r="V165" s="84"/>
      <c r="W165" s="145" t="s">
        <v>35</v>
      </c>
      <c r="X165" s="146">
        <f>AVERAGE(U165,Q165)</f>
        <v>29.919999999999998</v>
      </c>
      <c r="Y165" s="84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</row>
    <row r="166" spans="1:41">
      <c r="A166" s="57"/>
      <c r="B166" s="2"/>
      <c r="C166" s="2"/>
      <c r="D166" s="2"/>
      <c r="E166" s="2"/>
      <c r="F166" s="2"/>
      <c r="G166" s="2"/>
      <c r="H166" s="2"/>
      <c r="I166" s="2"/>
      <c r="L166" s="2"/>
      <c r="M166" s="2"/>
      <c r="N166" s="2"/>
      <c r="O166" s="106"/>
      <c r="P166" s="106"/>
      <c r="Q166" s="106"/>
      <c r="R166" s="106"/>
      <c r="S166" s="106"/>
      <c r="T166" s="106"/>
      <c r="U166" s="106"/>
      <c r="V166" s="84"/>
      <c r="W166" s="84"/>
      <c r="X166" s="84"/>
      <c r="Y166" s="84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</row>
    <row r="167" spans="1:41">
      <c r="A167" s="147" t="s">
        <v>25</v>
      </c>
      <c r="B167" s="2"/>
      <c r="C167" s="7" t="s">
        <v>3</v>
      </c>
      <c r="D167" s="8" t="s">
        <v>4</v>
      </c>
      <c r="E167" s="9"/>
      <c r="F167" s="9"/>
      <c r="G167" s="85"/>
      <c r="H167" s="9" t="s">
        <v>5</v>
      </c>
      <c r="I167" s="10"/>
      <c r="J167" s="11"/>
      <c r="L167" s="86"/>
      <c r="M167" s="2"/>
      <c r="N167" s="2"/>
      <c r="O167" s="87" t="s">
        <v>4</v>
      </c>
      <c r="P167" s="88"/>
      <c r="Q167" s="88"/>
      <c r="R167" s="89"/>
      <c r="S167" s="3" t="s">
        <v>5</v>
      </c>
      <c r="T167" s="88"/>
      <c r="U167" s="90"/>
      <c r="V167" s="84"/>
      <c r="W167" s="84"/>
      <c r="X167" s="2"/>
      <c r="Y167" s="84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</row>
    <row r="168" spans="1:41">
      <c r="A168" s="75"/>
      <c r="B168" s="2"/>
      <c r="C168" s="5" t="s">
        <v>7</v>
      </c>
      <c r="D168" s="15" t="s">
        <v>31</v>
      </c>
      <c r="E168" s="17" t="s">
        <v>32</v>
      </c>
      <c r="F168" s="17" t="s">
        <v>22</v>
      </c>
      <c r="G168" s="91"/>
      <c r="H168" s="17" t="s">
        <v>33</v>
      </c>
      <c r="I168" s="18" t="s">
        <v>34</v>
      </c>
      <c r="J168" s="19" t="s">
        <v>13</v>
      </c>
      <c r="L168" s="2"/>
      <c r="M168" s="2"/>
      <c r="N168" s="2"/>
      <c r="O168" s="87" t="s">
        <v>31</v>
      </c>
      <c r="P168" s="3" t="s">
        <v>32</v>
      </c>
      <c r="Q168" s="3" t="s">
        <v>22</v>
      </c>
      <c r="R168" s="89"/>
      <c r="S168" s="3" t="s">
        <v>33</v>
      </c>
      <c r="T168" s="3" t="s">
        <v>34</v>
      </c>
      <c r="U168" s="92" t="s">
        <v>13</v>
      </c>
      <c r="V168" s="84"/>
      <c r="W168" s="84"/>
      <c r="X168" s="2"/>
      <c r="Y168" s="84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</row>
    <row r="169" spans="1:41">
      <c r="A169" s="75"/>
      <c r="B169" s="2"/>
      <c r="C169" s="5">
        <v>1</v>
      </c>
      <c r="D169" s="24">
        <v>29.95</v>
      </c>
      <c r="E169" s="25">
        <v>30</v>
      </c>
      <c r="F169" s="25">
        <f t="shared" ref="F169:F173" si="182">(D169+E169)/2</f>
        <v>29.975000000000001</v>
      </c>
      <c r="G169" s="93"/>
      <c r="H169" s="25">
        <v>30.22</v>
      </c>
      <c r="I169" s="25">
        <v>30.31</v>
      </c>
      <c r="J169" s="67">
        <f t="shared" ref="J169:J173" si="183">(I169+H169)/2</f>
        <v>30.265000000000001</v>
      </c>
      <c r="L169" s="94"/>
      <c r="M169" s="94"/>
      <c r="N169" s="2"/>
      <c r="O169" s="95">
        <v>29.957889999999999</v>
      </c>
      <c r="P169" s="96">
        <v>30.008590000000002</v>
      </c>
      <c r="Q169" s="96">
        <f t="shared" ref="Q169:Q173" si="184">(O169+P169)/2</f>
        <v>29.983240000000002</v>
      </c>
      <c r="R169" s="97"/>
      <c r="S169" s="96">
        <v>30.253699999999998</v>
      </c>
      <c r="T169" s="96">
        <v>30.352</v>
      </c>
      <c r="U169" s="98">
        <f t="shared" ref="U169:U173" si="185">(T169+S169)/2</f>
        <v>30.302849999999999</v>
      </c>
      <c r="V169" s="84"/>
      <c r="W169" s="84"/>
      <c r="X169" s="84"/>
      <c r="Y169" s="84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</row>
    <row r="170" spans="1:41">
      <c r="A170" s="75"/>
      <c r="B170" s="2"/>
      <c r="C170" s="5">
        <v>2</v>
      </c>
      <c r="D170" s="24">
        <v>30.03</v>
      </c>
      <c r="E170" s="25">
        <v>29.96</v>
      </c>
      <c r="F170" s="25">
        <f t="shared" si="182"/>
        <v>29.995000000000001</v>
      </c>
      <c r="G170" s="93"/>
      <c r="H170" s="25">
        <v>30.4</v>
      </c>
      <c r="I170" s="25">
        <v>30.28</v>
      </c>
      <c r="J170" s="67">
        <f t="shared" si="183"/>
        <v>30.34</v>
      </c>
      <c r="L170" s="94"/>
      <c r="M170" s="94"/>
      <c r="N170" s="2"/>
      <c r="O170" s="95">
        <v>29.961020000000001</v>
      </c>
      <c r="P170" s="96">
        <v>30.032969999999999</v>
      </c>
      <c r="Q170" s="96">
        <f t="shared" si="184"/>
        <v>29.996994999999998</v>
      </c>
      <c r="R170" s="97"/>
      <c r="S170" s="96">
        <v>30.346900000000002</v>
      </c>
      <c r="T170" s="96">
        <v>30.221800000000002</v>
      </c>
      <c r="U170" s="98">
        <f t="shared" si="185"/>
        <v>30.284350000000003</v>
      </c>
      <c r="V170" s="84"/>
      <c r="W170" s="84"/>
      <c r="X170" s="84"/>
      <c r="Y170" s="84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</row>
    <row r="171" spans="1:41">
      <c r="A171" s="75"/>
      <c r="B171" s="2"/>
      <c r="C171" s="5">
        <v>3</v>
      </c>
      <c r="D171" s="24">
        <v>30</v>
      </c>
      <c r="E171" s="25">
        <v>29.94</v>
      </c>
      <c r="F171" s="25">
        <f t="shared" si="182"/>
        <v>29.97</v>
      </c>
      <c r="G171" s="93"/>
      <c r="H171" s="25">
        <v>30.42</v>
      </c>
      <c r="I171" s="25">
        <v>30.29</v>
      </c>
      <c r="J171" s="67">
        <f t="shared" si="183"/>
        <v>30.355</v>
      </c>
      <c r="L171" s="94"/>
      <c r="M171" s="94"/>
      <c r="N171" s="2"/>
      <c r="O171" s="95">
        <v>29.998329999999999</v>
      </c>
      <c r="P171" s="96">
        <v>29.939419999999998</v>
      </c>
      <c r="Q171" s="96">
        <f t="shared" si="184"/>
        <v>29.968874999999997</v>
      </c>
      <c r="R171" s="97"/>
      <c r="S171" s="96">
        <v>30.318000000000001</v>
      </c>
      <c r="T171" s="96">
        <v>30.1891</v>
      </c>
      <c r="U171" s="98">
        <f t="shared" si="185"/>
        <v>30.253550000000001</v>
      </c>
      <c r="V171" s="84"/>
      <c r="W171" s="84"/>
      <c r="X171" s="84"/>
      <c r="Y171" s="84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</row>
    <row r="172" spans="1:41">
      <c r="A172" s="75"/>
      <c r="B172" s="2"/>
      <c r="C172" s="5">
        <v>4</v>
      </c>
      <c r="D172" s="24">
        <v>30</v>
      </c>
      <c r="E172" s="25">
        <v>29.92</v>
      </c>
      <c r="F172" s="25">
        <f t="shared" si="182"/>
        <v>29.96</v>
      </c>
      <c r="G172" s="93"/>
      <c r="H172" s="25">
        <v>30.36</v>
      </c>
      <c r="I172" s="25">
        <v>30.24</v>
      </c>
      <c r="J172" s="67">
        <f t="shared" si="183"/>
        <v>30.299999999999997</v>
      </c>
      <c r="L172" s="2" t="s">
        <v>16</v>
      </c>
      <c r="M172" s="29">
        <f>AVERAGE(H174,D174)</f>
        <v>30.152999999999999</v>
      </c>
      <c r="N172" s="2"/>
      <c r="O172" s="95">
        <v>30.01521</v>
      </c>
      <c r="P172" s="96">
        <v>29.95665</v>
      </c>
      <c r="Q172" s="96">
        <f t="shared" si="184"/>
        <v>29.98593</v>
      </c>
      <c r="R172" s="97"/>
      <c r="S172" s="96">
        <v>30.363900000000001</v>
      </c>
      <c r="T172" s="96">
        <v>30.241800000000001</v>
      </c>
      <c r="U172" s="98">
        <f t="shared" si="185"/>
        <v>30.302849999999999</v>
      </c>
      <c r="V172" s="84"/>
      <c r="W172" s="2" t="s">
        <v>16</v>
      </c>
      <c r="X172" s="96">
        <f>AVERAGE(S174,O174)</f>
        <v>30.140836</v>
      </c>
      <c r="Y172" s="84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</row>
    <row r="173" spans="1:41">
      <c r="A173" s="75"/>
      <c r="B173" s="2"/>
      <c r="C173" s="5">
        <v>5</v>
      </c>
      <c r="D173" s="31">
        <v>29.91</v>
      </c>
      <c r="E173" s="32">
        <v>29.96</v>
      </c>
      <c r="F173" s="32">
        <f t="shared" si="182"/>
        <v>29.935000000000002</v>
      </c>
      <c r="G173" s="99"/>
      <c r="H173" s="32">
        <v>30.24</v>
      </c>
      <c r="I173" s="32">
        <v>30.36</v>
      </c>
      <c r="J173" s="67">
        <f t="shared" si="183"/>
        <v>30.299999999999997</v>
      </c>
      <c r="L173" s="2" t="s">
        <v>17</v>
      </c>
      <c r="M173" s="29">
        <f>AVERAGE(I174,E174)</f>
        <v>30.125999999999998</v>
      </c>
      <c r="N173" s="2"/>
      <c r="O173" s="100">
        <v>29.951809999999998</v>
      </c>
      <c r="P173" s="101">
        <v>29.9986</v>
      </c>
      <c r="Q173" s="101">
        <f t="shared" si="184"/>
        <v>29.975204999999999</v>
      </c>
      <c r="R173" s="102"/>
      <c r="S173" s="101">
        <v>30.241599999999998</v>
      </c>
      <c r="T173" s="101">
        <v>30.355699999999999</v>
      </c>
      <c r="U173" s="103">
        <f t="shared" si="185"/>
        <v>30.298649999999999</v>
      </c>
      <c r="V173" s="84"/>
      <c r="W173" s="2" t="s">
        <v>17</v>
      </c>
      <c r="X173" s="101">
        <f>AVERAGE(T174,P174)</f>
        <v>30.129663000000001</v>
      </c>
      <c r="Y173" s="84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</row>
    <row r="174" spans="1:41">
      <c r="A174" s="75"/>
      <c r="B174" s="2"/>
      <c r="C174" s="5"/>
      <c r="D174" s="25">
        <f t="shared" ref="D174:E174" si="186">AVERAGE(D169:D173)</f>
        <v>29.978000000000002</v>
      </c>
      <c r="E174" s="29">
        <f t="shared" si="186"/>
        <v>29.956</v>
      </c>
      <c r="F174" s="36">
        <f>AVERAGE(F169:F173)</f>
        <v>29.967000000000002</v>
      </c>
      <c r="G174" s="25"/>
      <c r="H174" s="25">
        <f>AVERAGE(H169:H173)</f>
        <v>30.327999999999996</v>
      </c>
      <c r="I174" s="25">
        <f t="shared" ref="I174:J174" si="187">AVERAGE(I169:I173)</f>
        <v>30.295999999999999</v>
      </c>
      <c r="J174" s="36">
        <f t="shared" si="187"/>
        <v>30.312000000000001</v>
      </c>
      <c r="L174" s="2" t="s">
        <v>35</v>
      </c>
      <c r="M174" s="38">
        <f>AVERAGE(J174,F174)</f>
        <v>30.139500000000002</v>
      </c>
      <c r="N174" s="2"/>
      <c r="O174" s="96">
        <f t="shared" ref="O174:P174" si="188">AVERAGE(O169:O173)</f>
        <v>29.976851999999997</v>
      </c>
      <c r="P174" s="98">
        <f t="shared" si="188"/>
        <v>29.987245999999999</v>
      </c>
      <c r="Q174" s="103">
        <f>AVERAGE(Q169:Q173)</f>
        <v>29.982048999999996</v>
      </c>
      <c r="R174" s="104"/>
      <c r="S174" s="96">
        <f>AVERAGE(S169:S173)</f>
        <v>30.304819999999999</v>
      </c>
      <c r="T174" s="98">
        <f t="shared" ref="T174:U174" si="189">AVERAGE(T169:T173)</f>
        <v>30.272079999999999</v>
      </c>
      <c r="U174" s="103">
        <f t="shared" si="189"/>
        <v>30.288450000000001</v>
      </c>
      <c r="V174" s="84"/>
      <c r="W174" s="62" t="s">
        <v>35</v>
      </c>
      <c r="X174" s="103">
        <f>AVERAGE(U174,Q174)</f>
        <v>30.1352495</v>
      </c>
      <c r="Y174" s="84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</row>
    <row r="175" spans="1:41">
      <c r="A175" s="75"/>
      <c r="B175" s="2"/>
      <c r="C175" s="5"/>
      <c r="D175" s="25"/>
      <c r="E175" s="2"/>
      <c r="F175" s="25"/>
      <c r="G175" s="25"/>
      <c r="H175" s="25"/>
      <c r="I175" s="25"/>
      <c r="J175" s="25"/>
      <c r="L175" s="2"/>
      <c r="M175" s="2"/>
      <c r="N175" s="2"/>
      <c r="O175" s="105"/>
      <c r="P175" s="106"/>
      <c r="Q175" s="105"/>
      <c r="R175" s="105"/>
      <c r="S175" s="105"/>
      <c r="T175" s="105"/>
      <c r="U175" s="105"/>
      <c r="V175" s="84"/>
      <c r="W175" s="84"/>
      <c r="X175" s="84"/>
      <c r="Y175" s="84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</row>
    <row r="176" spans="1:41">
      <c r="A176" s="75"/>
      <c r="B176" s="2"/>
      <c r="C176" s="7" t="s">
        <v>19</v>
      </c>
      <c r="D176" s="39" t="s">
        <v>4</v>
      </c>
      <c r="E176" s="40"/>
      <c r="F176" s="41"/>
      <c r="G176" s="107"/>
      <c r="H176" s="41" t="s">
        <v>5</v>
      </c>
      <c r="I176" s="41"/>
      <c r="J176" s="42"/>
      <c r="L176" s="86"/>
      <c r="M176" s="2"/>
      <c r="N176" s="2"/>
      <c r="O176" s="87" t="s">
        <v>4</v>
      </c>
      <c r="P176" s="88"/>
      <c r="Q176" s="108"/>
      <c r="R176" s="109"/>
      <c r="S176" s="110" t="s">
        <v>5</v>
      </c>
      <c r="T176" s="108"/>
      <c r="U176" s="111"/>
      <c r="V176" s="84"/>
      <c r="W176" s="84"/>
      <c r="X176" s="2"/>
      <c r="Y176" s="84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</row>
    <row r="177" spans="1:41">
      <c r="A177" s="75"/>
      <c r="B177" s="2"/>
      <c r="C177" s="5" t="s">
        <v>7</v>
      </c>
      <c r="D177" s="43" t="s">
        <v>31</v>
      </c>
      <c r="E177" s="21" t="s">
        <v>32</v>
      </c>
      <c r="F177" s="22" t="s">
        <v>22</v>
      </c>
      <c r="G177" s="112"/>
      <c r="H177" s="44" t="s">
        <v>33</v>
      </c>
      <c r="I177" s="18" t="s">
        <v>34</v>
      </c>
      <c r="J177" s="23" t="s">
        <v>13</v>
      </c>
      <c r="L177" s="2"/>
      <c r="M177" s="2"/>
      <c r="N177" s="2"/>
      <c r="O177" s="113" t="s">
        <v>31</v>
      </c>
      <c r="P177" s="114" t="s">
        <v>32</v>
      </c>
      <c r="Q177" s="3" t="s">
        <v>22</v>
      </c>
      <c r="R177" s="115"/>
      <c r="S177" s="114" t="s">
        <v>33</v>
      </c>
      <c r="T177" s="3" t="s">
        <v>34</v>
      </c>
      <c r="U177" s="92" t="s">
        <v>13</v>
      </c>
      <c r="V177" s="84"/>
      <c r="W177" s="84"/>
      <c r="X177" s="2"/>
      <c r="Y177" s="84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</row>
    <row r="178" spans="1:41">
      <c r="A178" s="75"/>
      <c r="B178" s="2"/>
      <c r="C178" s="5">
        <v>1</v>
      </c>
      <c r="D178" s="116">
        <f t="shared" ref="D178:E178" si="190">ROUND(D169,1)</f>
        <v>30</v>
      </c>
      <c r="E178" s="117">
        <f t="shared" si="190"/>
        <v>30</v>
      </c>
      <c r="F178" s="117">
        <f t="shared" ref="F178:F182" si="191">(D178+E178)/2</f>
        <v>30</v>
      </c>
      <c r="G178" s="118"/>
      <c r="H178" s="117">
        <f t="shared" ref="H178:I178" si="192">ROUND(H169,1)</f>
        <v>30.2</v>
      </c>
      <c r="I178" s="117">
        <f t="shared" si="192"/>
        <v>30.3</v>
      </c>
      <c r="J178" s="119">
        <f t="shared" ref="J178:J182" si="193">(H178+I178)/2</f>
        <v>30.25</v>
      </c>
      <c r="L178" s="94"/>
      <c r="M178" s="94"/>
      <c r="N178" s="2"/>
      <c r="O178" s="120">
        <f t="shared" ref="O178:P178" si="194">ROUND(O169,1)</f>
        <v>30</v>
      </c>
      <c r="P178" s="121">
        <f t="shared" si="194"/>
        <v>30</v>
      </c>
      <c r="Q178" s="121">
        <f t="shared" ref="Q178:Q182" si="195">(O178+P178)/2</f>
        <v>30</v>
      </c>
      <c r="R178" s="122"/>
      <c r="S178" s="121">
        <f t="shared" ref="S178:T178" si="196">ROUND(S169,1)</f>
        <v>30.3</v>
      </c>
      <c r="T178" s="121">
        <f t="shared" si="196"/>
        <v>30.4</v>
      </c>
      <c r="U178" s="123">
        <f t="shared" ref="U178:U182" si="197">(S178+T178)/2</f>
        <v>30.35</v>
      </c>
      <c r="V178" s="84"/>
      <c r="W178" s="84"/>
      <c r="X178" s="84"/>
      <c r="Y178" s="84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</row>
    <row r="179" spans="1:41">
      <c r="A179" s="75"/>
      <c r="B179" s="2"/>
      <c r="C179" s="5">
        <v>2</v>
      </c>
      <c r="D179" s="116">
        <f t="shared" ref="D179:E179" si="198">ROUND(D170,1)</f>
        <v>30</v>
      </c>
      <c r="E179" s="117">
        <f t="shared" si="198"/>
        <v>30</v>
      </c>
      <c r="F179" s="117">
        <f t="shared" si="191"/>
        <v>30</v>
      </c>
      <c r="G179" s="118"/>
      <c r="H179" s="117">
        <f t="shared" ref="H179:I179" si="199">ROUND(H170,1)</f>
        <v>30.4</v>
      </c>
      <c r="I179" s="117">
        <f t="shared" si="199"/>
        <v>30.3</v>
      </c>
      <c r="J179" s="119">
        <f t="shared" si="193"/>
        <v>30.35</v>
      </c>
      <c r="L179" s="94"/>
      <c r="M179" s="94"/>
      <c r="N179" s="2"/>
      <c r="O179" s="120">
        <f t="shared" ref="O179:P179" si="200">ROUND(O170,1)</f>
        <v>30</v>
      </c>
      <c r="P179" s="121">
        <f t="shared" si="200"/>
        <v>30</v>
      </c>
      <c r="Q179" s="121">
        <f t="shared" si="195"/>
        <v>30</v>
      </c>
      <c r="R179" s="122"/>
      <c r="S179" s="121">
        <f t="shared" ref="S179:T179" si="201">ROUND(S170,1)</f>
        <v>30.3</v>
      </c>
      <c r="T179" s="121">
        <f t="shared" si="201"/>
        <v>30.2</v>
      </c>
      <c r="U179" s="123">
        <f t="shared" si="197"/>
        <v>30.25</v>
      </c>
      <c r="V179" s="84"/>
      <c r="W179" s="84"/>
      <c r="X179" s="84"/>
      <c r="Y179" s="84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</row>
    <row r="180" spans="1:41">
      <c r="A180" s="75"/>
      <c r="B180" s="2"/>
      <c r="C180" s="5">
        <v>3</v>
      </c>
      <c r="D180" s="116">
        <f t="shared" ref="D180:E180" si="202">ROUND(D171,1)</f>
        <v>30</v>
      </c>
      <c r="E180" s="117">
        <f t="shared" si="202"/>
        <v>29.9</v>
      </c>
      <c r="F180" s="117">
        <f t="shared" si="191"/>
        <v>29.95</v>
      </c>
      <c r="G180" s="118"/>
      <c r="H180" s="117">
        <f t="shared" ref="H180:I180" si="203">ROUND(H171,1)</f>
        <v>30.4</v>
      </c>
      <c r="I180" s="117">
        <f t="shared" si="203"/>
        <v>30.3</v>
      </c>
      <c r="J180" s="119">
        <f t="shared" si="193"/>
        <v>30.35</v>
      </c>
      <c r="K180" s="148"/>
      <c r="L180" s="138"/>
      <c r="M180" s="138"/>
      <c r="N180" s="2"/>
      <c r="O180" s="120">
        <f t="shared" ref="O180:P180" si="204">ROUND(O171,1)</f>
        <v>30</v>
      </c>
      <c r="P180" s="121">
        <f t="shared" si="204"/>
        <v>29.9</v>
      </c>
      <c r="Q180" s="121">
        <f t="shared" si="195"/>
        <v>29.95</v>
      </c>
      <c r="R180" s="122"/>
      <c r="S180" s="121">
        <f t="shared" ref="S180:T180" si="205">ROUND(S171,1)</f>
        <v>30.3</v>
      </c>
      <c r="T180" s="121">
        <f t="shared" si="205"/>
        <v>30.2</v>
      </c>
      <c r="U180" s="123">
        <f t="shared" si="197"/>
        <v>30.25</v>
      </c>
      <c r="V180" s="84"/>
      <c r="W180" s="84"/>
      <c r="X180" s="84"/>
      <c r="Y180" s="84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</row>
    <row r="181" spans="1:41">
      <c r="A181" s="75"/>
      <c r="B181" s="2"/>
      <c r="C181" s="5">
        <v>4</v>
      </c>
      <c r="D181" s="116">
        <f t="shared" ref="D181:E181" si="206">ROUND(D172,1)</f>
        <v>30</v>
      </c>
      <c r="E181" s="117">
        <f t="shared" si="206"/>
        <v>29.9</v>
      </c>
      <c r="F181" s="117">
        <f t="shared" si="191"/>
        <v>29.95</v>
      </c>
      <c r="G181" s="118"/>
      <c r="H181" s="117">
        <f t="shared" ref="H181:I181" si="207">ROUND(H172,1)</f>
        <v>30.4</v>
      </c>
      <c r="I181" s="117">
        <f t="shared" si="207"/>
        <v>30.2</v>
      </c>
      <c r="J181" s="119">
        <f t="shared" si="193"/>
        <v>30.299999999999997</v>
      </c>
      <c r="K181" s="148"/>
      <c r="L181" s="139" t="s">
        <v>16</v>
      </c>
      <c r="M181" s="140" t="e">
        <f>AVERAGE(H183,D183)</f>
        <v>#DIV/0!</v>
      </c>
      <c r="N181" s="2"/>
      <c r="O181" s="120">
        <f t="shared" ref="O181:P181" si="208">ROUND(O172,1)</f>
        <v>30</v>
      </c>
      <c r="P181" s="121">
        <f t="shared" si="208"/>
        <v>30</v>
      </c>
      <c r="Q181" s="121">
        <f t="shared" si="195"/>
        <v>30</v>
      </c>
      <c r="R181" s="122"/>
      <c r="S181" s="121">
        <f t="shared" ref="S181:T181" si="209">ROUND(S172,1)</f>
        <v>30.4</v>
      </c>
      <c r="T181" s="121">
        <f t="shared" si="209"/>
        <v>30.2</v>
      </c>
      <c r="U181" s="123">
        <f t="shared" si="197"/>
        <v>30.299999999999997</v>
      </c>
      <c r="V181" s="84"/>
      <c r="W181" s="139" t="s">
        <v>16</v>
      </c>
      <c r="X181" s="141" t="e">
        <f>AVERAGE(S183,O183)</f>
        <v>#DIV/0!</v>
      </c>
      <c r="Y181" s="84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</row>
    <row r="182" spans="1:41">
      <c r="A182" s="75"/>
      <c r="B182" s="2"/>
      <c r="C182" s="5">
        <v>5</v>
      </c>
      <c r="D182" s="127">
        <f t="shared" ref="D182:E182" si="210">ROUND(D173,1)</f>
        <v>29.9</v>
      </c>
      <c r="E182" s="128">
        <f t="shared" si="210"/>
        <v>30</v>
      </c>
      <c r="F182" s="128">
        <f t="shared" si="191"/>
        <v>29.95</v>
      </c>
      <c r="G182" s="129"/>
      <c r="H182" s="117">
        <f t="shared" ref="H182:I182" si="211">ROUND(H173,1)</f>
        <v>30.2</v>
      </c>
      <c r="I182" s="117">
        <f t="shared" si="211"/>
        <v>30.4</v>
      </c>
      <c r="J182" s="119">
        <f t="shared" si="193"/>
        <v>30.299999999999997</v>
      </c>
      <c r="K182" s="148"/>
      <c r="L182" s="139" t="s">
        <v>17</v>
      </c>
      <c r="M182" s="140" t="e">
        <f>AVERAGE(I183,E183)</f>
        <v>#DIV/0!</v>
      </c>
      <c r="N182" s="2"/>
      <c r="O182" s="130">
        <f t="shared" ref="O182:P182" si="212">ROUND(O173,1)</f>
        <v>30</v>
      </c>
      <c r="P182" s="131">
        <f t="shared" si="212"/>
        <v>30</v>
      </c>
      <c r="Q182" s="131">
        <f t="shared" si="195"/>
        <v>30</v>
      </c>
      <c r="R182" s="132"/>
      <c r="S182" s="121">
        <f t="shared" ref="S182:T182" si="213">ROUND(S173,1)</f>
        <v>30.2</v>
      </c>
      <c r="T182" s="121">
        <f t="shared" si="213"/>
        <v>30.4</v>
      </c>
      <c r="U182" s="133">
        <f t="shared" si="197"/>
        <v>30.299999999999997</v>
      </c>
      <c r="V182" s="84"/>
      <c r="W182" s="139" t="s">
        <v>17</v>
      </c>
      <c r="X182" s="142" t="e">
        <f>AVERAGE(T183,P183)</f>
        <v>#DIV/0!</v>
      </c>
      <c r="Y182" s="84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</row>
    <row r="183" spans="1:41">
      <c r="A183" s="75"/>
      <c r="B183" s="2"/>
      <c r="C183" s="5"/>
      <c r="D183" s="26"/>
      <c r="E183" s="26"/>
      <c r="F183" s="26">
        <f>AVERAGE(F178:F182)</f>
        <v>29.97</v>
      </c>
      <c r="G183" s="26"/>
      <c r="H183" s="26"/>
      <c r="I183" s="26"/>
      <c r="J183" s="135">
        <f>AVERAGE(J178:J182)</f>
        <v>30.310000000000002</v>
      </c>
      <c r="K183" s="148"/>
      <c r="L183" s="139" t="s">
        <v>35</v>
      </c>
      <c r="M183" s="143">
        <f>AVERAGE(J183,F183)</f>
        <v>30.14</v>
      </c>
      <c r="N183" s="2"/>
      <c r="O183" s="104"/>
      <c r="P183" s="104"/>
      <c r="Q183" s="144">
        <f>AVERAGE(Q178:Q182)</f>
        <v>29.99</v>
      </c>
      <c r="R183" s="104"/>
      <c r="S183" s="104"/>
      <c r="T183" s="136"/>
      <c r="U183" s="133">
        <f>AVERAGE(U178:U182)</f>
        <v>30.29</v>
      </c>
      <c r="V183" s="84"/>
      <c r="W183" s="145" t="s">
        <v>35</v>
      </c>
      <c r="X183" s="146">
        <f>AVERAGE(U183,Q183)</f>
        <v>30.14</v>
      </c>
      <c r="Y183" s="84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</row>
    <row r="184" spans="1:41">
      <c r="A184" s="2"/>
      <c r="B184" s="2"/>
      <c r="C184" s="2"/>
      <c r="D184" s="2"/>
      <c r="E184" s="2"/>
      <c r="F184" s="2"/>
      <c r="G184" s="2"/>
      <c r="H184" s="2"/>
      <c r="I184" s="2"/>
      <c r="L184" s="2"/>
      <c r="M184" s="2"/>
      <c r="N184" s="2"/>
      <c r="O184" s="84"/>
      <c r="P184" s="84"/>
      <c r="Q184" s="84"/>
      <c r="R184" s="84"/>
      <c r="S184" s="84"/>
      <c r="T184" s="84"/>
      <c r="U184" s="84"/>
      <c r="V184" s="84"/>
      <c r="W184" s="84"/>
      <c r="X184" s="84"/>
      <c r="Y184" s="84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</row>
    <row r="185" spans="1:41">
      <c r="A185" s="2"/>
      <c r="B185" s="2"/>
      <c r="C185" s="2"/>
      <c r="D185" s="2"/>
      <c r="E185" s="2"/>
      <c r="F185" s="2"/>
      <c r="G185" s="2"/>
      <c r="H185" s="2"/>
      <c r="I185" s="2"/>
      <c r="L185" s="2"/>
      <c r="M185" s="2"/>
      <c r="N185" s="2"/>
      <c r="O185" s="84"/>
      <c r="P185" s="84"/>
      <c r="Q185" s="84"/>
      <c r="R185" s="84"/>
      <c r="S185" s="84"/>
      <c r="T185" s="84"/>
      <c r="U185" s="84"/>
      <c r="V185" s="84"/>
      <c r="W185" s="84"/>
      <c r="X185" s="84"/>
      <c r="Y185" s="84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</row>
    <row r="186" spans="1:41">
      <c r="A186" s="2"/>
      <c r="B186" s="2"/>
      <c r="C186" s="2"/>
      <c r="D186" s="2"/>
      <c r="E186" s="2"/>
      <c r="F186" s="2"/>
      <c r="G186" s="2"/>
      <c r="H186" s="2"/>
      <c r="I186" s="2"/>
      <c r="L186" s="2"/>
      <c r="M186" s="2"/>
      <c r="N186" s="2"/>
      <c r="O186" s="84"/>
      <c r="P186" s="84"/>
      <c r="Q186" s="84"/>
      <c r="R186" s="84"/>
      <c r="S186" s="84"/>
      <c r="T186" s="84"/>
      <c r="U186" s="84"/>
      <c r="V186" s="84"/>
      <c r="W186" s="84"/>
      <c r="X186" s="84"/>
      <c r="Y186" s="84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</row>
    <row r="187" spans="1:41">
      <c r="A187" s="2"/>
      <c r="B187" s="2"/>
      <c r="C187" s="2"/>
      <c r="D187" s="2"/>
      <c r="E187" s="2"/>
      <c r="F187" s="2"/>
      <c r="G187" s="2"/>
      <c r="H187" s="2"/>
      <c r="I187" s="2"/>
      <c r="L187" s="2"/>
      <c r="M187" s="2"/>
      <c r="N187" s="2"/>
      <c r="O187" s="84"/>
      <c r="P187" s="84"/>
      <c r="Q187" s="84"/>
      <c r="R187" s="84"/>
      <c r="S187" s="84"/>
      <c r="T187" s="84"/>
      <c r="U187" s="84"/>
      <c r="V187" s="84"/>
      <c r="W187" s="84"/>
      <c r="X187" s="84"/>
      <c r="Y187" s="84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</row>
    <row r="188" spans="1:41">
      <c r="A188" s="2"/>
      <c r="B188" s="2"/>
      <c r="C188" s="2"/>
      <c r="D188" s="2"/>
      <c r="E188" s="2"/>
      <c r="F188" s="2"/>
      <c r="G188" s="2"/>
      <c r="H188" s="2"/>
      <c r="I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</row>
    <row r="189" spans="1:41">
      <c r="A189" s="2"/>
      <c r="B189" s="2"/>
      <c r="C189" s="2"/>
      <c r="D189" s="2"/>
      <c r="E189" s="2"/>
      <c r="F189" s="2"/>
      <c r="G189" s="2"/>
      <c r="H189" s="2"/>
      <c r="I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</row>
    <row r="190" spans="1:4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</row>
    <row r="191" spans="1:4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</row>
    <row r="192" spans="1:41">
      <c r="A192" s="1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</row>
    <row r="193" spans="1:4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</row>
    <row r="194" spans="1:4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</row>
    <row r="195" spans="1:41">
      <c r="A195" s="149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</row>
    <row r="196" spans="1:41">
      <c r="A196" s="2"/>
      <c r="B196" s="149"/>
      <c r="C196" s="149"/>
      <c r="D196" s="149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</row>
    <row r="197" spans="1:41">
      <c r="A197" s="149"/>
      <c r="B197" s="29"/>
      <c r="C197" s="29"/>
      <c r="D197" s="29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</row>
    <row r="198" spans="1:41">
      <c r="A198" s="149"/>
      <c r="B198" s="29"/>
      <c r="C198" s="29"/>
      <c r="D198" s="29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150"/>
      <c r="P198" s="150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</row>
    <row r="199" spans="1:41">
      <c r="A199" s="151"/>
      <c r="B199" s="152"/>
      <c r="C199" s="152"/>
      <c r="D199" s="15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</row>
    <row r="200" spans="1:41">
      <c r="A200" s="149"/>
      <c r="B200" s="29"/>
      <c r="C200" s="29"/>
      <c r="D200" s="29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</row>
    <row r="201" spans="1:41">
      <c r="A201" s="149"/>
      <c r="B201" s="29"/>
      <c r="C201" s="29"/>
      <c r="D201" s="29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</row>
    <row r="202" spans="1:41">
      <c r="A202" s="151"/>
      <c r="B202" s="152"/>
      <c r="C202" s="152"/>
      <c r="D202" s="15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</row>
    <row r="203" spans="1:41">
      <c r="A203" s="149"/>
      <c r="B203" s="29"/>
      <c r="C203" s="29"/>
      <c r="D203" s="29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150"/>
      <c r="P203" s="150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</row>
    <row r="204" spans="1:41">
      <c r="A204" s="149"/>
      <c r="B204" s="29"/>
      <c r="C204" s="29"/>
      <c r="D204" s="29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</row>
    <row r="205" spans="1:41">
      <c r="A205" s="151"/>
      <c r="B205" s="152"/>
      <c r="C205" s="152"/>
      <c r="D205" s="152"/>
      <c r="E205" s="2"/>
      <c r="F205" s="1"/>
      <c r="G205" s="1"/>
      <c r="H205" s="152"/>
      <c r="I205" s="1"/>
      <c r="J205" s="1"/>
      <c r="K205" s="15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</row>
    <row r="206" spans="1:41">
      <c r="A206" s="2"/>
      <c r="B206" s="2"/>
      <c r="C206" s="2"/>
      <c r="D206" s="2"/>
      <c r="E206" s="2"/>
      <c r="F206" s="2"/>
      <c r="G206" s="2"/>
      <c r="H206" s="29"/>
      <c r="I206" s="2"/>
      <c r="J206" s="2"/>
      <c r="K206" s="29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</row>
    <row r="207" spans="1:41">
      <c r="A207" s="2"/>
      <c r="B207" s="2"/>
      <c r="C207" s="2"/>
      <c r="D207" s="2"/>
      <c r="E207" s="2"/>
      <c r="F207" s="2"/>
      <c r="G207" s="2"/>
      <c r="H207" s="29"/>
      <c r="I207" s="2"/>
      <c r="J207" s="2"/>
      <c r="K207" s="29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</row>
    <row r="208" spans="1:41">
      <c r="A208" s="149"/>
      <c r="B208" s="2"/>
      <c r="C208" s="2"/>
      <c r="D208" s="2"/>
      <c r="E208" s="2"/>
      <c r="F208" s="2"/>
      <c r="G208" s="2"/>
      <c r="H208" s="29"/>
      <c r="I208" s="2"/>
      <c r="J208" s="2"/>
      <c r="K208" s="29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</row>
    <row r="209" spans="1:41">
      <c r="A209" s="2"/>
      <c r="B209" s="149"/>
      <c r="C209" s="149"/>
      <c r="D209" s="149"/>
      <c r="E209" s="2"/>
      <c r="F209" s="2"/>
      <c r="G209" s="2"/>
      <c r="H209" s="29"/>
      <c r="I209" s="2"/>
      <c r="J209" s="2"/>
      <c r="K209" s="29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</row>
    <row r="210" spans="1:41">
      <c r="A210" s="149"/>
      <c r="B210" s="29"/>
      <c r="C210" s="29"/>
      <c r="D210" s="29"/>
      <c r="E210" s="2"/>
      <c r="F210" s="2"/>
      <c r="G210" s="2"/>
      <c r="H210" s="29"/>
      <c r="I210" s="2"/>
      <c r="J210" s="2"/>
      <c r="K210" s="29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</row>
    <row r="211" spans="1:41">
      <c r="A211" s="149"/>
      <c r="B211" s="29"/>
      <c r="C211" s="29"/>
      <c r="D211" s="29"/>
      <c r="E211" s="2"/>
      <c r="F211" s="2"/>
      <c r="G211" s="2"/>
      <c r="H211" s="29"/>
      <c r="I211" s="2"/>
      <c r="J211" s="2"/>
      <c r="K211" s="29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</row>
    <row r="212" spans="1:41">
      <c r="A212" s="151"/>
      <c r="B212" s="152"/>
      <c r="C212" s="152"/>
      <c r="D212" s="152"/>
      <c r="E212" s="2"/>
      <c r="F212" s="2"/>
      <c r="G212" s="2"/>
      <c r="H212" s="29"/>
      <c r="I212" s="2"/>
      <c r="J212" s="2"/>
      <c r="K212" s="29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</row>
    <row r="213" spans="1:41">
      <c r="A213" s="149"/>
      <c r="B213" s="29"/>
      <c r="C213" s="29"/>
      <c r="D213" s="29"/>
      <c r="E213" s="2"/>
      <c r="F213" s="2"/>
      <c r="G213" s="2"/>
      <c r="H213" s="29"/>
      <c r="I213" s="2"/>
      <c r="J213" s="2"/>
      <c r="K213" s="29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</row>
    <row r="214" spans="1:41">
      <c r="A214" s="149"/>
      <c r="B214" s="29"/>
      <c r="C214" s="29"/>
      <c r="D214" s="29"/>
      <c r="E214" s="2"/>
      <c r="F214" s="2"/>
      <c r="G214" s="2"/>
      <c r="H214" s="29"/>
      <c r="I214" s="2"/>
      <c r="J214" s="2"/>
      <c r="K214" s="29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</row>
    <row r="215" spans="1:41">
      <c r="A215" s="151"/>
      <c r="B215" s="152"/>
      <c r="C215" s="152"/>
      <c r="D215" s="152"/>
      <c r="E215" s="2"/>
      <c r="F215" s="2"/>
      <c r="G215" s="2"/>
      <c r="H215" s="29"/>
      <c r="I215" s="2"/>
      <c r="J215" s="2"/>
      <c r="K215" s="29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</row>
    <row r="216" spans="1:41">
      <c r="A216" s="149"/>
      <c r="B216" s="29"/>
      <c r="C216" s="29"/>
      <c r="D216" s="29"/>
      <c r="E216" s="2"/>
      <c r="F216" s="2"/>
      <c r="G216" s="2"/>
      <c r="H216" s="29"/>
      <c r="I216" s="2"/>
      <c r="J216" s="2"/>
      <c r="K216" s="29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</row>
    <row r="217" spans="1:41">
      <c r="A217" s="149"/>
      <c r="B217" s="29"/>
      <c r="C217" s="29"/>
      <c r="D217" s="29"/>
      <c r="E217" s="2"/>
      <c r="F217" s="2"/>
      <c r="G217" s="2"/>
      <c r="H217" s="29"/>
      <c r="I217" s="2"/>
      <c r="J217" s="2"/>
      <c r="K217" s="29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</row>
    <row r="218" spans="1:41">
      <c r="A218" s="151"/>
      <c r="B218" s="152"/>
      <c r="C218" s="152"/>
      <c r="D218" s="152"/>
      <c r="E218" s="2"/>
      <c r="F218" s="1"/>
      <c r="G218" s="1"/>
      <c r="H218" s="152"/>
      <c r="I218" s="1"/>
      <c r="J218" s="1"/>
      <c r="K218" s="15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</row>
    <row r="219" spans="1:41">
      <c r="A219" s="2"/>
      <c r="B219" s="2"/>
      <c r="C219" s="2"/>
      <c r="D219" s="2"/>
      <c r="E219" s="2"/>
      <c r="F219" s="2"/>
      <c r="G219" s="2"/>
      <c r="H219" s="29"/>
      <c r="I219" s="2"/>
      <c r="J219" s="2"/>
      <c r="K219" s="29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</row>
    <row r="220" spans="1:41">
      <c r="A220" s="2"/>
      <c r="B220" s="2"/>
      <c r="C220" s="2"/>
      <c r="D220" s="2"/>
      <c r="E220" s="2"/>
      <c r="F220" s="2"/>
      <c r="G220" s="2"/>
      <c r="H220" s="29"/>
      <c r="I220" s="2"/>
      <c r="J220" s="2"/>
      <c r="K220" s="29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</row>
    <row r="221" spans="1:41">
      <c r="A221" s="2"/>
      <c r="B221" s="2"/>
      <c r="C221" s="2"/>
      <c r="D221" s="2"/>
      <c r="E221" s="2"/>
      <c r="F221" s="2"/>
      <c r="G221" s="2"/>
      <c r="H221" s="29"/>
      <c r="I221" s="2"/>
      <c r="J221" s="2"/>
      <c r="K221" s="29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</row>
    <row r="222" spans="1:41">
      <c r="A222" s="149"/>
      <c r="B222" s="2"/>
      <c r="C222" s="2"/>
      <c r="D222" s="2"/>
      <c r="E222" s="2"/>
      <c r="F222" s="2"/>
      <c r="G222" s="2"/>
      <c r="H222" s="29"/>
      <c r="I222" s="2"/>
      <c r="J222" s="2"/>
      <c r="K222" s="29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</row>
    <row r="223" spans="1:41">
      <c r="A223" s="2"/>
      <c r="B223" s="2"/>
      <c r="C223" s="2"/>
      <c r="D223" s="2"/>
      <c r="E223" s="2"/>
      <c r="F223" s="2"/>
      <c r="G223" s="2"/>
      <c r="H223" s="29"/>
      <c r="I223" s="2"/>
      <c r="J223" s="2"/>
      <c r="K223" s="29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</row>
    <row r="224" spans="1:41">
      <c r="A224" s="149"/>
      <c r="B224" s="29"/>
      <c r="C224" s="29"/>
      <c r="D224" s="29"/>
      <c r="E224" s="2"/>
      <c r="F224" s="2"/>
      <c r="G224" s="2"/>
      <c r="H224" s="29"/>
      <c r="I224" s="2"/>
      <c r="J224" s="2"/>
      <c r="K224" s="29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</row>
    <row r="225" spans="1:41">
      <c r="A225" s="149"/>
      <c r="B225" s="29"/>
      <c r="C225" s="29"/>
      <c r="D225" s="29"/>
      <c r="E225" s="2"/>
      <c r="F225" s="2"/>
      <c r="G225" s="2"/>
      <c r="H225" s="29"/>
      <c r="I225" s="2"/>
      <c r="J225" s="2"/>
      <c r="K225" s="29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</row>
    <row r="226" spans="1:41">
      <c r="A226" s="151"/>
      <c r="B226" s="152"/>
      <c r="C226" s="152"/>
      <c r="D226" s="152"/>
      <c r="E226" s="2"/>
      <c r="F226" s="2"/>
      <c r="G226" s="2"/>
      <c r="H226" s="29"/>
      <c r="I226" s="2"/>
      <c r="J226" s="2"/>
      <c r="K226" s="29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</row>
    <row r="227" spans="1:41">
      <c r="A227" s="149"/>
      <c r="B227" s="29"/>
      <c r="C227" s="29"/>
      <c r="D227" s="29"/>
      <c r="E227" s="2"/>
      <c r="F227" s="2"/>
      <c r="G227" s="2"/>
      <c r="H227" s="29"/>
      <c r="I227" s="2"/>
      <c r="J227" s="2"/>
      <c r="K227" s="29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</row>
    <row r="228" spans="1:41">
      <c r="A228" s="149"/>
      <c r="B228" s="29"/>
      <c r="C228" s="29"/>
      <c r="D228" s="29"/>
      <c r="E228" s="2"/>
      <c r="F228" s="2"/>
      <c r="G228" s="2"/>
      <c r="H228" s="29"/>
      <c r="I228" s="2"/>
      <c r="J228" s="2"/>
      <c r="K228" s="29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</row>
    <row r="229" spans="1:41">
      <c r="A229" s="151"/>
      <c r="B229" s="152"/>
      <c r="C229" s="152"/>
      <c r="D229" s="152"/>
      <c r="E229" s="2"/>
      <c r="F229" s="2"/>
      <c r="G229" s="2"/>
      <c r="H229" s="29"/>
      <c r="I229" s="2"/>
      <c r="J229" s="2"/>
      <c r="K229" s="29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</row>
    <row r="230" spans="1:41">
      <c r="A230" s="149"/>
      <c r="B230" s="29"/>
      <c r="C230" s="29"/>
      <c r="D230" s="29"/>
      <c r="E230" s="2"/>
      <c r="F230" s="2"/>
      <c r="G230" s="2"/>
      <c r="H230" s="29"/>
      <c r="I230" s="2"/>
      <c r="J230" s="2"/>
      <c r="K230" s="29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</row>
    <row r="231" spans="1:41">
      <c r="A231" s="149"/>
      <c r="B231" s="29"/>
      <c r="C231" s="29"/>
      <c r="D231" s="29"/>
      <c r="E231" s="2"/>
      <c r="F231" s="2"/>
      <c r="G231" s="2"/>
      <c r="H231" s="29"/>
      <c r="I231" s="2"/>
      <c r="J231" s="2"/>
      <c r="K231" s="29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</row>
    <row r="232" spans="1:41">
      <c r="A232" s="151"/>
      <c r="B232" s="152"/>
      <c r="C232" s="152"/>
      <c r="D232" s="153"/>
      <c r="E232" s="2"/>
      <c r="F232" s="1"/>
      <c r="G232" s="1"/>
      <c r="H232" s="152"/>
      <c r="I232" s="1"/>
      <c r="J232" s="1"/>
      <c r="K232" s="15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</row>
    <row r="233" spans="1:41">
      <c r="A233" s="2"/>
      <c r="B233" s="2"/>
      <c r="C233" s="2"/>
      <c r="D233" s="2"/>
      <c r="E233" s="2"/>
      <c r="F233" s="2"/>
      <c r="G233" s="2"/>
      <c r="H233" s="29"/>
      <c r="I233" s="2"/>
      <c r="J233" s="2"/>
      <c r="K233" s="29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</row>
    <row r="234" spans="1:41">
      <c r="A234" s="2"/>
      <c r="B234" s="2"/>
      <c r="C234" s="2"/>
      <c r="D234" s="2"/>
      <c r="E234" s="2"/>
      <c r="F234" s="2"/>
      <c r="G234" s="2"/>
      <c r="H234" s="29"/>
      <c r="I234" s="2"/>
      <c r="J234" s="2"/>
      <c r="K234" s="29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</row>
    <row r="235" spans="1:41">
      <c r="A235" s="2"/>
      <c r="B235" s="2"/>
      <c r="C235" s="2"/>
      <c r="D235" s="2"/>
      <c r="E235" s="2"/>
      <c r="F235" s="2"/>
      <c r="G235" s="2"/>
      <c r="H235" s="29"/>
      <c r="I235" s="2"/>
      <c r="J235" s="2"/>
      <c r="K235" s="29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</row>
    <row r="236" spans="1:41">
      <c r="A236" s="149"/>
      <c r="B236" s="2"/>
      <c r="C236" s="2"/>
      <c r="D236" s="2"/>
      <c r="E236" s="2"/>
      <c r="F236" s="2"/>
      <c r="G236" s="2"/>
      <c r="H236" s="29"/>
      <c r="I236" s="2"/>
      <c r="J236" s="2"/>
      <c r="K236" s="29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</row>
    <row r="237" spans="1:41">
      <c r="A237" s="2"/>
      <c r="B237" s="149"/>
      <c r="C237" s="149"/>
      <c r="D237" s="149"/>
      <c r="E237" s="2"/>
      <c r="F237" s="2"/>
      <c r="G237" s="2"/>
      <c r="H237" s="29"/>
      <c r="I237" s="2"/>
      <c r="J237" s="2"/>
      <c r="K237" s="29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</row>
    <row r="238" spans="1:41">
      <c r="A238" s="149"/>
      <c r="B238" s="29"/>
      <c r="C238" s="29"/>
      <c r="D238" s="29"/>
      <c r="E238" s="2"/>
      <c r="F238" s="2"/>
      <c r="G238" s="2"/>
      <c r="H238" s="29"/>
      <c r="I238" s="2"/>
      <c r="J238" s="2"/>
      <c r="K238" s="29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</row>
    <row r="239" spans="1:41">
      <c r="A239" s="149"/>
      <c r="B239" s="29"/>
      <c r="C239" s="29"/>
      <c r="D239" s="29"/>
      <c r="E239" s="2"/>
      <c r="F239" s="2"/>
      <c r="G239" s="2"/>
      <c r="H239" s="29"/>
      <c r="I239" s="2"/>
      <c r="J239" s="2"/>
      <c r="K239" s="29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</row>
    <row r="240" spans="1:41">
      <c r="A240" s="151"/>
      <c r="B240" s="152"/>
      <c r="C240" s="152"/>
      <c r="D240" s="152"/>
      <c r="E240" s="2"/>
      <c r="F240" s="2"/>
      <c r="G240" s="2"/>
      <c r="H240" s="29"/>
      <c r="I240" s="2"/>
      <c r="J240" s="2"/>
      <c r="K240" s="29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</row>
    <row r="241" spans="1:41">
      <c r="A241" s="149"/>
      <c r="B241" s="29"/>
      <c r="C241" s="29"/>
      <c r="D241" s="29"/>
      <c r="E241" s="2"/>
      <c r="F241" s="2"/>
      <c r="G241" s="2"/>
      <c r="H241" s="29"/>
      <c r="I241" s="2"/>
      <c r="J241" s="2"/>
      <c r="K241" s="29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</row>
    <row r="242" spans="1:41">
      <c r="A242" s="149"/>
      <c r="B242" s="29"/>
      <c r="C242" s="29"/>
      <c r="D242" s="29"/>
      <c r="E242" s="2"/>
      <c r="F242" s="2"/>
      <c r="G242" s="2"/>
      <c r="H242" s="29"/>
      <c r="I242" s="2"/>
      <c r="J242" s="2"/>
      <c r="K242" s="29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</row>
    <row r="243" spans="1:41">
      <c r="A243" s="151"/>
      <c r="B243" s="152"/>
      <c r="C243" s="152"/>
      <c r="D243" s="152"/>
      <c r="E243" s="2"/>
      <c r="F243" s="2"/>
      <c r="G243" s="2"/>
      <c r="H243" s="29"/>
      <c r="I243" s="2"/>
      <c r="J243" s="2"/>
      <c r="K243" s="29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</row>
    <row r="244" spans="1:41">
      <c r="A244" s="149"/>
      <c r="B244" s="29"/>
      <c r="C244" s="29"/>
      <c r="D244" s="29"/>
      <c r="E244" s="2"/>
      <c r="F244" s="2"/>
      <c r="G244" s="2"/>
      <c r="H244" s="29"/>
      <c r="I244" s="2"/>
      <c r="J244" s="2"/>
      <c r="K244" s="29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</row>
    <row r="245" spans="1:41">
      <c r="A245" s="149"/>
      <c r="B245" s="29"/>
      <c r="C245" s="29"/>
      <c r="D245" s="29"/>
      <c r="E245" s="2"/>
      <c r="F245" s="2"/>
      <c r="G245" s="2"/>
      <c r="H245" s="29"/>
      <c r="I245" s="2"/>
      <c r="J245" s="2"/>
      <c r="K245" s="29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</row>
    <row r="246" spans="1:41">
      <c r="A246" s="151"/>
      <c r="B246" s="152"/>
      <c r="C246" s="152"/>
      <c r="D246" s="152"/>
      <c r="E246" s="2"/>
      <c r="F246" s="1"/>
      <c r="G246" s="1"/>
      <c r="H246" s="152"/>
      <c r="I246" s="1"/>
      <c r="J246" s="1"/>
      <c r="K246" s="15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</row>
    <row r="247" spans="1:41">
      <c r="A247" s="2"/>
      <c r="B247" s="2"/>
      <c r="C247" s="2"/>
      <c r="D247" s="2"/>
      <c r="E247" s="2"/>
      <c r="F247" s="2"/>
      <c r="G247" s="2"/>
      <c r="H247" s="29"/>
      <c r="I247" s="2"/>
      <c r="J247" s="2"/>
      <c r="K247" s="29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</row>
    <row r="248" spans="1:41">
      <c r="A248" s="2"/>
      <c r="B248" s="2"/>
      <c r="C248" s="2"/>
      <c r="D248" s="2"/>
      <c r="E248" s="2"/>
      <c r="F248" s="2"/>
      <c r="G248" s="2"/>
      <c r="H248" s="29"/>
      <c r="I248" s="2"/>
      <c r="J248" s="2"/>
      <c r="K248" s="29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</row>
    <row r="249" spans="1:41">
      <c r="A249" s="149"/>
      <c r="B249" s="2"/>
      <c r="C249" s="2"/>
      <c r="D249" s="2"/>
      <c r="E249" s="2"/>
      <c r="F249" s="2"/>
      <c r="G249" s="2"/>
      <c r="H249" s="29"/>
      <c r="I249" s="2"/>
      <c r="J249" s="2"/>
      <c r="K249" s="29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</row>
    <row r="250" spans="1:41">
      <c r="A250" s="2"/>
      <c r="B250" s="149"/>
      <c r="C250" s="149"/>
      <c r="D250" s="149"/>
      <c r="E250" s="2"/>
      <c r="F250" s="2"/>
      <c r="G250" s="2"/>
      <c r="H250" s="29"/>
      <c r="I250" s="2"/>
      <c r="J250" s="2"/>
      <c r="K250" s="29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</row>
    <row r="251" spans="1:41">
      <c r="A251" s="149"/>
      <c r="B251" s="29"/>
      <c r="C251" s="29"/>
      <c r="D251" s="29"/>
      <c r="E251" s="2"/>
      <c r="F251" s="2"/>
      <c r="G251" s="2"/>
      <c r="H251" s="29"/>
      <c r="I251" s="2"/>
      <c r="J251" s="2"/>
      <c r="K251" s="29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</row>
    <row r="252" spans="1:41">
      <c r="A252" s="149"/>
      <c r="B252" s="29"/>
      <c r="C252" s="29"/>
      <c r="D252" s="29"/>
      <c r="E252" s="2"/>
      <c r="F252" s="2"/>
      <c r="G252" s="2"/>
      <c r="H252" s="29"/>
      <c r="I252" s="2"/>
      <c r="J252" s="2"/>
      <c r="K252" s="29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</row>
    <row r="253" spans="1:41">
      <c r="A253" s="151"/>
      <c r="B253" s="152"/>
      <c r="C253" s="152"/>
      <c r="D253" s="152"/>
      <c r="E253" s="2"/>
      <c r="F253" s="2"/>
      <c r="G253" s="2"/>
      <c r="H253" s="29"/>
      <c r="I253" s="2"/>
      <c r="J253" s="2"/>
      <c r="K253" s="29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</row>
    <row r="254" spans="1:41">
      <c r="A254" s="149"/>
      <c r="B254" s="29"/>
      <c r="C254" s="29"/>
      <c r="D254" s="29"/>
      <c r="E254" s="2"/>
      <c r="F254" s="2"/>
      <c r="G254" s="2"/>
      <c r="H254" s="29"/>
      <c r="I254" s="2"/>
      <c r="J254" s="2"/>
      <c r="K254" s="29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</row>
    <row r="255" spans="1:41">
      <c r="A255" s="149"/>
      <c r="B255" s="29"/>
      <c r="C255" s="29"/>
      <c r="D255" s="29"/>
      <c r="E255" s="2"/>
      <c r="F255" s="2"/>
      <c r="G255" s="2"/>
      <c r="H255" s="29"/>
      <c r="I255" s="2"/>
      <c r="J255" s="2"/>
      <c r="K255" s="29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</row>
    <row r="256" spans="1:41">
      <c r="A256" s="151"/>
      <c r="B256" s="152"/>
      <c r="C256" s="152"/>
      <c r="D256" s="152"/>
      <c r="E256" s="2"/>
      <c r="F256" s="2"/>
      <c r="G256" s="2"/>
      <c r="H256" s="29"/>
      <c r="I256" s="2"/>
      <c r="J256" s="2"/>
      <c r="K256" s="29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</row>
    <row r="257" spans="1:41">
      <c r="A257" s="149"/>
      <c r="B257" s="29"/>
      <c r="C257" s="29"/>
      <c r="D257" s="29"/>
      <c r="E257" s="2"/>
      <c r="F257" s="2"/>
      <c r="G257" s="2"/>
      <c r="H257" s="29"/>
      <c r="I257" s="2"/>
      <c r="J257" s="2"/>
      <c r="K257" s="29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</row>
    <row r="258" spans="1:41">
      <c r="A258" s="149"/>
      <c r="B258" s="29"/>
      <c r="C258" s="29"/>
      <c r="D258" s="29"/>
      <c r="E258" s="2"/>
      <c r="F258" s="2"/>
      <c r="G258" s="2"/>
      <c r="H258" s="29"/>
      <c r="I258" s="2"/>
      <c r="J258" s="2"/>
      <c r="K258" s="29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</row>
    <row r="259" spans="1:41">
      <c r="A259" s="151"/>
      <c r="B259" s="152"/>
      <c r="C259" s="152"/>
      <c r="D259" s="152"/>
      <c r="E259" s="2"/>
      <c r="F259" s="1"/>
      <c r="G259" s="1"/>
      <c r="H259" s="152"/>
      <c r="I259" s="1"/>
      <c r="J259" s="1"/>
      <c r="K259" s="15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</row>
    <row r="260" spans="1:4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</row>
    <row r="261" spans="1:41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</row>
    <row r="262" spans="1:41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</row>
    <row r="263" spans="1:41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</row>
    <row r="264" spans="1:41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</row>
    <row r="265" spans="1:41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</row>
    <row r="266" spans="1:41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</row>
    <row r="267" spans="1:41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</row>
    <row r="268" spans="1:41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</row>
    <row r="269" spans="1:41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</row>
    <row r="270" spans="1:41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</row>
    <row r="271" spans="1:41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</row>
    <row r="272" spans="1:41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</row>
    <row r="273" spans="1:41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</row>
    <row r="274" spans="1:41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</row>
    <row r="275" spans="1:41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</row>
    <row r="276" spans="1:41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</row>
    <row r="277" spans="1:41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</row>
    <row r="278" spans="1:41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</row>
    <row r="279" spans="1:41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</row>
    <row r="280" spans="1:41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</row>
    <row r="281" spans="1:41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</row>
    <row r="282" spans="1:41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</row>
    <row r="283" spans="1:41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</row>
    <row r="284" spans="1:41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</row>
    <row r="285" spans="1:41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</row>
    <row r="286" spans="1:41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</row>
    <row r="287" spans="1:41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</row>
    <row r="288" spans="1:41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</row>
    <row r="289" spans="1:41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</row>
    <row r="290" spans="1:41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</row>
    <row r="291" spans="1:41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</row>
    <row r="292" spans="1:41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</row>
    <row r="293" spans="1:41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</row>
    <row r="294" spans="1:41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</row>
    <row r="295" spans="1:41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</row>
    <row r="296" spans="1:41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</row>
    <row r="297" spans="1:41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</row>
    <row r="298" spans="1:41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</row>
    <row r="299" spans="1:41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</row>
    <row r="300" spans="1:41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</row>
    <row r="301" spans="1:41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</row>
    <row r="302" spans="1:41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</row>
    <row r="303" spans="1:41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</row>
    <row r="304" spans="1:41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</row>
    <row r="305" spans="1:41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</row>
    <row r="306" spans="1:41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</row>
    <row r="307" spans="1:41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</row>
    <row r="308" spans="1:41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</row>
    <row r="309" spans="1:41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</row>
    <row r="310" spans="1:41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</row>
    <row r="311" spans="1:41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</row>
    <row r="312" spans="1:41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</row>
    <row r="313" spans="1:41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</row>
    <row r="314" spans="1:41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</row>
    <row r="315" spans="1:41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</row>
    <row r="316" spans="1:41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</row>
    <row r="317" spans="1:41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</row>
    <row r="318" spans="1:41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</row>
    <row r="319" spans="1:41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</row>
    <row r="320" spans="1:41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</row>
    <row r="321" spans="1:41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</row>
    <row r="322" spans="1:41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</row>
    <row r="323" spans="1:41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</row>
    <row r="324" spans="1:41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</row>
    <row r="325" spans="1:41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</row>
    <row r="326" spans="1:41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</row>
    <row r="327" spans="1:41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</row>
    <row r="328" spans="1:41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</row>
    <row r="329" spans="1:41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</row>
    <row r="330" spans="1:41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</row>
    <row r="331" spans="1:41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</row>
    <row r="332" spans="1:41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</row>
    <row r="333" spans="1:41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</row>
    <row r="334" spans="1:41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</row>
    <row r="335" spans="1:41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</row>
    <row r="336" spans="1:41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</row>
    <row r="337" spans="1:41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</row>
    <row r="338" spans="1:41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</row>
    <row r="339" spans="1:41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</row>
    <row r="340" spans="1:41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</row>
    <row r="341" spans="1:41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</row>
    <row r="342" spans="1:41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</row>
    <row r="343" spans="1:41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</row>
    <row r="344" spans="1:41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</row>
    <row r="345" spans="1:41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</row>
    <row r="346" spans="1:41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</row>
    <row r="347" spans="1:41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</row>
    <row r="348" spans="1:41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</row>
    <row r="349" spans="1:41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</row>
    <row r="350" spans="1:41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</row>
    <row r="351" spans="1:41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</row>
    <row r="352" spans="1:41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</row>
    <row r="353" spans="1:41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</row>
    <row r="354" spans="1:41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</row>
    <row r="355" spans="1:41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</row>
    <row r="356" spans="1:41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</row>
    <row r="357" spans="1:41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</row>
    <row r="358" spans="1:41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</row>
    <row r="359" spans="1:41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</row>
    <row r="360" spans="1:41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</row>
    <row r="361" spans="1:41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</row>
    <row r="362" spans="1:41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</row>
    <row r="363" spans="1:41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</row>
    <row r="364" spans="1:41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</row>
    <row r="365" spans="1:41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</row>
    <row r="366" spans="1:41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</row>
    <row r="367" spans="1:41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</row>
    <row r="368" spans="1:41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</row>
    <row r="369" spans="1:41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</row>
    <row r="370" spans="1:41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</row>
    <row r="371" spans="1:41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</row>
    <row r="372" spans="1:41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</row>
    <row r="373" spans="1:41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</row>
    <row r="374" spans="1:41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</row>
    <row r="375" spans="1:41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</row>
    <row r="376" spans="1:41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</row>
    <row r="377" spans="1:41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</row>
    <row r="378" spans="1:41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</row>
    <row r="379" spans="1:41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</row>
    <row r="380" spans="1:41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</row>
    <row r="381" spans="1:41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</row>
    <row r="382" spans="1:41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</row>
    <row r="383" spans="1:41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</row>
    <row r="384" spans="1:41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</row>
    <row r="385" spans="1:41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</row>
    <row r="386" spans="1:41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</row>
    <row r="387" spans="1:41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</row>
    <row r="388" spans="1:41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</row>
    <row r="389" spans="1:41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</row>
    <row r="390" spans="1:41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</row>
    <row r="391" spans="1:41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</row>
    <row r="392" spans="1:41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</row>
    <row r="393" spans="1:41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</row>
    <row r="394" spans="1:41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</row>
    <row r="395" spans="1:41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</row>
    <row r="396" spans="1:41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</row>
    <row r="397" spans="1:41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</row>
    <row r="398" spans="1:41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</row>
    <row r="399" spans="1:41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</row>
    <row r="400" spans="1:41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</row>
    <row r="401" spans="1:41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</row>
    <row r="402" spans="1:41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</row>
    <row r="403" spans="1:41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</row>
    <row r="404" spans="1:41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</row>
    <row r="405" spans="1:41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</row>
    <row r="406" spans="1:41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</row>
    <row r="407" spans="1:41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</row>
    <row r="408" spans="1:41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</row>
    <row r="409" spans="1:41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</row>
    <row r="410" spans="1:41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</row>
    <row r="411" spans="1:41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</row>
    <row r="412" spans="1:41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</row>
    <row r="413" spans="1:41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</row>
    <row r="414" spans="1:41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</row>
    <row r="415" spans="1:41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</row>
    <row r="416" spans="1:41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</row>
    <row r="417" spans="1:41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</row>
    <row r="418" spans="1:41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</row>
    <row r="419" spans="1:41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</row>
    <row r="420" spans="1:41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</row>
    <row r="421" spans="1:41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</row>
    <row r="422" spans="1:41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</row>
    <row r="423" spans="1:41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</row>
    <row r="424" spans="1:41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</row>
    <row r="425" spans="1:41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</row>
    <row r="426" spans="1:41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</row>
    <row r="427" spans="1:41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</row>
    <row r="428" spans="1:41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</row>
    <row r="429" spans="1:41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</row>
    <row r="430" spans="1:41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</row>
    <row r="431" spans="1:41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</row>
    <row r="432" spans="1:41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</row>
    <row r="433" spans="1:41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</row>
    <row r="434" spans="1:41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</row>
    <row r="435" spans="1:41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</row>
    <row r="436" spans="1:41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</row>
    <row r="437" spans="1:41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</row>
    <row r="438" spans="1:41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</row>
    <row r="439" spans="1:41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</row>
    <row r="440" spans="1:41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</row>
    <row r="441" spans="1:41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</row>
    <row r="442" spans="1:41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</row>
    <row r="443" spans="1:41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</row>
    <row r="444" spans="1:41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</row>
    <row r="445" spans="1:41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</row>
    <row r="446" spans="1:41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</row>
    <row r="447" spans="1:41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</row>
    <row r="448" spans="1:41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</row>
    <row r="449" spans="1:41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</row>
    <row r="450" spans="1:41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</row>
    <row r="451" spans="1:41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</row>
    <row r="452" spans="1:41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</row>
    <row r="453" spans="1:41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</row>
    <row r="454" spans="1:41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</row>
    <row r="455" spans="1:41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</row>
    <row r="456" spans="1:41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</row>
    <row r="457" spans="1:41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</row>
    <row r="458" spans="1:41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</row>
    <row r="459" spans="1:41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</row>
    <row r="460" spans="1:41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</row>
    <row r="461" spans="1:41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</row>
    <row r="462" spans="1:41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</row>
    <row r="463" spans="1:41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</row>
    <row r="464" spans="1:41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</row>
    <row r="465" spans="1:41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</row>
    <row r="466" spans="1:41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</row>
    <row r="467" spans="1:41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</row>
    <row r="468" spans="1:41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</row>
    <row r="469" spans="1:41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</row>
    <row r="470" spans="1:41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</row>
    <row r="471" spans="1:41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</row>
    <row r="472" spans="1:41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</row>
    <row r="473" spans="1:41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</row>
    <row r="474" spans="1:41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</row>
    <row r="475" spans="1:41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</row>
    <row r="476" spans="1:41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</row>
    <row r="477" spans="1:41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</row>
    <row r="478" spans="1:41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</row>
    <row r="479" spans="1:41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</row>
    <row r="480" spans="1:41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</row>
    <row r="481" spans="1:41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</row>
    <row r="482" spans="1:41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</row>
    <row r="483" spans="1:41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</row>
    <row r="484" spans="1:41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</row>
    <row r="485" spans="1:41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</row>
    <row r="486" spans="1:41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</row>
    <row r="487" spans="1:41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</row>
    <row r="488" spans="1:41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</row>
    <row r="489" spans="1:41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</row>
    <row r="490" spans="1:41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</row>
    <row r="491" spans="1:41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</row>
    <row r="492" spans="1:41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</row>
    <row r="493" spans="1:41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</row>
    <row r="494" spans="1:41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</row>
    <row r="495" spans="1:41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</row>
    <row r="496" spans="1:41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</row>
    <row r="497" spans="1:41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</row>
    <row r="498" spans="1:41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</row>
    <row r="499" spans="1:41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</row>
    <row r="500" spans="1:41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</row>
    <row r="501" spans="1:41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</row>
    <row r="502" spans="1:41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</row>
    <row r="503" spans="1:41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</row>
    <row r="504" spans="1:41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</row>
    <row r="505" spans="1:41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</row>
    <row r="506" spans="1:41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</row>
    <row r="507" spans="1:41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</row>
    <row r="508" spans="1:41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</row>
    <row r="509" spans="1:41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</row>
    <row r="510" spans="1:41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</row>
    <row r="511" spans="1:41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</row>
    <row r="512" spans="1:41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</row>
    <row r="513" spans="1:41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</row>
    <row r="514" spans="1:41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</row>
    <row r="515" spans="1:41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</row>
    <row r="516" spans="1:41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</row>
    <row r="517" spans="1:41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</row>
    <row r="518" spans="1:41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</row>
    <row r="519" spans="1:41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</row>
    <row r="520" spans="1:41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</row>
    <row r="521" spans="1:41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</row>
    <row r="522" spans="1:41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</row>
    <row r="523" spans="1:41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</row>
    <row r="524" spans="1:41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</row>
    <row r="525" spans="1:41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</row>
    <row r="526" spans="1:41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</row>
    <row r="527" spans="1:41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</row>
    <row r="528" spans="1:41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</row>
    <row r="529" spans="1:41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</row>
    <row r="530" spans="1:41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</row>
    <row r="531" spans="1:41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</row>
    <row r="532" spans="1:41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</row>
    <row r="533" spans="1:41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</row>
    <row r="534" spans="1:41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</row>
    <row r="535" spans="1:41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</row>
    <row r="536" spans="1:41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</row>
    <row r="537" spans="1:41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</row>
    <row r="538" spans="1:41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</row>
    <row r="539" spans="1:41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</row>
    <row r="540" spans="1:41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</row>
    <row r="541" spans="1:41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</row>
    <row r="542" spans="1:41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</row>
    <row r="543" spans="1:41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</row>
    <row r="544" spans="1:41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</row>
    <row r="545" spans="1:41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</row>
    <row r="546" spans="1:41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</row>
    <row r="547" spans="1:41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</row>
    <row r="548" spans="1:41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</row>
    <row r="549" spans="1:41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</row>
    <row r="550" spans="1:41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</row>
    <row r="551" spans="1:41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</row>
    <row r="552" spans="1:41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</row>
    <row r="553" spans="1:41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</row>
    <row r="554" spans="1:41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</row>
    <row r="555" spans="1:41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</row>
    <row r="556" spans="1:41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</row>
    <row r="557" spans="1:41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</row>
    <row r="558" spans="1:41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</row>
    <row r="559" spans="1:41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</row>
    <row r="560" spans="1:41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</row>
    <row r="561" spans="1:41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</row>
    <row r="562" spans="1:41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</row>
    <row r="563" spans="1:41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</row>
    <row r="564" spans="1:41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</row>
    <row r="565" spans="1:41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</row>
    <row r="566" spans="1:41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</row>
    <row r="567" spans="1:41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</row>
    <row r="568" spans="1:41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</row>
    <row r="569" spans="1:41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</row>
    <row r="570" spans="1:41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</row>
    <row r="571" spans="1:41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</row>
    <row r="572" spans="1:41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</row>
    <row r="573" spans="1:41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</row>
    <row r="574" spans="1:41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</row>
    <row r="575" spans="1:41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</row>
    <row r="576" spans="1:41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</row>
    <row r="577" spans="1:41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</row>
    <row r="578" spans="1:41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</row>
    <row r="579" spans="1:41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</row>
    <row r="580" spans="1:41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</row>
    <row r="581" spans="1:41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</row>
    <row r="582" spans="1:41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</row>
    <row r="583" spans="1:41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</row>
    <row r="584" spans="1:41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</row>
    <row r="585" spans="1:41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</row>
    <row r="586" spans="1:41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</row>
    <row r="587" spans="1:41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</row>
    <row r="588" spans="1:41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</row>
    <row r="589" spans="1:41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</row>
    <row r="590" spans="1:41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</row>
    <row r="591" spans="1:41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</row>
    <row r="592" spans="1:41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</row>
    <row r="593" spans="1:41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</row>
    <row r="594" spans="1:41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</row>
    <row r="595" spans="1:41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</row>
    <row r="596" spans="1:41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</row>
    <row r="597" spans="1:41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</row>
    <row r="598" spans="1:41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</row>
    <row r="599" spans="1:41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</row>
    <row r="600" spans="1:41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</row>
    <row r="601" spans="1:41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</row>
    <row r="602" spans="1:41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</row>
    <row r="603" spans="1:41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</row>
    <row r="604" spans="1:41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</row>
    <row r="605" spans="1:41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</row>
    <row r="606" spans="1:41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</row>
    <row r="607" spans="1:41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</row>
    <row r="608" spans="1:41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</row>
    <row r="609" spans="1:41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</row>
    <row r="610" spans="1:41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</row>
    <row r="611" spans="1:41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</row>
    <row r="612" spans="1:41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</row>
    <row r="613" spans="1:41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</row>
    <row r="614" spans="1:41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</row>
    <row r="615" spans="1:41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</row>
    <row r="616" spans="1:41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</row>
    <row r="617" spans="1:41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</row>
    <row r="618" spans="1:41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</row>
    <row r="619" spans="1:41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</row>
    <row r="620" spans="1:41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</row>
    <row r="621" spans="1:41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</row>
    <row r="622" spans="1:41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</row>
    <row r="623" spans="1:41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</row>
    <row r="624" spans="1:41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</row>
    <row r="625" spans="1:41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</row>
    <row r="626" spans="1:41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</row>
    <row r="627" spans="1:41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</row>
    <row r="628" spans="1:41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</row>
    <row r="629" spans="1:41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</row>
    <row r="630" spans="1:41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</row>
    <row r="631" spans="1:41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</row>
    <row r="632" spans="1:41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</row>
    <row r="633" spans="1:41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</row>
    <row r="634" spans="1:41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</row>
    <row r="635" spans="1:41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</row>
    <row r="636" spans="1:41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</row>
    <row r="637" spans="1:41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</row>
    <row r="638" spans="1:41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</row>
    <row r="639" spans="1:41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</row>
    <row r="640" spans="1:41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</row>
    <row r="641" spans="1:41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</row>
    <row r="642" spans="1:41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</row>
    <row r="643" spans="1:41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</row>
    <row r="644" spans="1:41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</row>
    <row r="645" spans="1:41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</row>
    <row r="646" spans="1:41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</row>
    <row r="647" spans="1:41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</row>
    <row r="648" spans="1:41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</row>
    <row r="649" spans="1:41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</row>
    <row r="650" spans="1:41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</row>
    <row r="651" spans="1:41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</row>
    <row r="652" spans="1:41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</row>
    <row r="653" spans="1:41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</row>
    <row r="654" spans="1:41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</row>
    <row r="655" spans="1:41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</row>
    <row r="656" spans="1:41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</row>
    <row r="657" spans="1:41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</row>
    <row r="658" spans="1:41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</row>
    <row r="659" spans="1:41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</row>
    <row r="660" spans="1:41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</row>
    <row r="661" spans="1:41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</row>
    <row r="662" spans="1:41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</row>
    <row r="663" spans="1:41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</row>
    <row r="664" spans="1:41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</row>
    <row r="665" spans="1:41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</row>
    <row r="666" spans="1:41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</row>
    <row r="667" spans="1:41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</row>
    <row r="668" spans="1:41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</row>
    <row r="669" spans="1:41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</row>
    <row r="670" spans="1:41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</row>
    <row r="671" spans="1:41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</row>
    <row r="672" spans="1:41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</row>
    <row r="673" spans="1:41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</row>
    <row r="674" spans="1:41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</row>
    <row r="675" spans="1:41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</row>
    <row r="676" spans="1:41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</row>
    <row r="677" spans="1:41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</row>
    <row r="678" spans="1:41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</row>
    <row r="679" spans="1:41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</row>
    <row r="680" spans="1:41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</row>
    <row r="681" spans="1:41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</row>
    <row r="682" spans="1:41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</row>
    <row r="683" spans="1:41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</row>
    <row r="684" spans="1:41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</row>
    <row r="685" spans="1:41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</row>
    <row r="686" spans="1:41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</row>
    <row r="687" spans="1:41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</row>
    <row r="688" spans="1:41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</row>
    <row r="689" spans="1:41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</row>
    <row r="690" spans="1:41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</row>
    <row r="691" spans="1:41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</row>
    <row r="692" spans="1:41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</row>
    <row r="693" spans="1:41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</row>
    <row r="694" spans="1:41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</row>
    <row r="695" spans="1:41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</row>
    <row r="696" spans="1:41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</row>
    <row r="697" spans="1:41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</row>
    <row r="698" spans="1:41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</row>
    <row r="699" spans="1:41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</row>
    <row r="700" spans="1:41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</row>
    <row r="701" spans="1:41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</row>
    <row r="702" spans="1:41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</row>
    <row r="703" spans="1:41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</row>
    <row r="704" spans="1:41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</row>
    <row r="705" spans="1:41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</row>
    <row r="706" spans="1:41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</row>
    <row r="707" spans="1:41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</row>
    <row r="708" spans="1:41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</row>
    <row r="709" spans="1:41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</row>
    <row r="710" spans="1:41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</row>
    <row r="711" spans="1:41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</row>
    <row r="712" spans="1:41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</row>
    <row r="713" spans="1:41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</row>
    <row r="714" spans="1:41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</row>
    <row r="715" spans="1:41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</row>
    <row r="716" spans="1:41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</row>
    <row r="717" spans="1:41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</row>
    <row r="718" spans="1:41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</row>
    <row r="719" spans="1:41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</row>
    <row r="720" spans="1:41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</row>
    <row r="721" spans="1:41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</row>
    <row r="722" spans="1:41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</row>
    <row r="723" spans="1:41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</row>
    <row r="724" spans="1:41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</row>
    <row r="725" spans="1:41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</row>
    <row r="726" spans="1:41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</row>
    <row r="727" spans="1:41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</row>
    <row r="728" spans="1:41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</row>
    <row r="729" spans="1:41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</row>
    <row r="730" spans="1:41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</row>
    <row r="731" spans="1:41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</row>
    <row r="732" spans="1:41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</row>
    <row r="733" spans="1:41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</row>
    <row r="734" spans="1:41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</row>
    <row r="735" spans="1:41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</row>
    <row r="736" spans="1:41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</row>
    <row r="737" spans="1:41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</row>
    <row r="738" spans="1:41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</row>
    <row r="739" spans="1:41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</row>
    <row r="740" spans="1:41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</row>
    <row r="741" spans="1:41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</row>
    <row r="742" spans="1:41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</row>
    <row r="743" spans="1:41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</row>
    <row r="744" spans="1:41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</row>
    <row r="745" spans="1:41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</row>
    <row r="746" spans="1:41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</row>
    <row r="747" spans="1:41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</row>
    <row r="748" spans="1:41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</row>
    <row r="749" spans="1:41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</row>
    <row r="750" spans="1:41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</row>
    <row r="751" spans="1:41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</row>
    <row r="752" spans="1:41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</row>
    <row r="753" spans="1:41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</row>
    <row r="754" spans="1:41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</row>
    <row r="755" spans="1:41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</row>
    <row r="756" spans="1:41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</row>
    <row r="757" spans="1:41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</row>
    <row r="758" spans="1:41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</row>
    <row r="759" spans="1:41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</row>
    <row r="760" spans="1:41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</row>
    <row r="761" spans="1:41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</row>
    <row r="762" spans="1:41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</row>
    <row r="763" spans="1:41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</row>
    <row r="764" spans="1:41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</row>
    <row r="765" spans="1:41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</row>
    <row r="766" spans="1:41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</row>
    <row r="767" spans="1:41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</row>
    <row r="768" spans="1:41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</row>
    <row r="769" spans="1:41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</row>
    <row r="770" spans="1:41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</row>
    <row r="771" spans="1:41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</row>
    <row r="772" spans="1:41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</row>
    <row r="773" spans="1:41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</row>
    <row r="774" spans="1:41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</row>
    <row r="775" spans="1:41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</row>
    <row r="776" spans="1:41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</row>
    <row r="777" spans="1:41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</row>
    <row r="778" spans="1:41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</row>
    <row r="779" spans="1:41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</row>
    <row r="780" spans="1:41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</row>
    <row r="781" spans="1:41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</row>
    <row r="782" spans="1:41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</row>
    <row r="783" spans="1:41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</row>
    <row r="784" spans="1:41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</row>
    <row r="785" spans="1:41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</row>
    <row r="786" spans="1:41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</row>
    <row r="787" spans="1:41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</row>
    <row r="788" spans="1:41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</row>
    <row r="789" spans="1:41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</row>
    <row r="790" spans="1:41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</row>
    <row r="791" spans="1:41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</row>
    <row r="792" spans="1:41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</row>
    <row r="793" spans="1:41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</row>
    <row r="794" spans="1:41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</row>
    <row r="795" spans="1:41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</row>
    <row r="796" spans="1:41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</row>
    <row r="797" spans="1:41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</row>
    <row r="798" spans="1:41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</row>
    <row r="799" spans="1:41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</row>
    <row r="800" spans="1:41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</row>
    <row r="801" spans="1:41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</row>
    <row r="802" spans="1:41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</row>
    <row r="803" spans="1:41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</row>
    <row r="804" spans="1:41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</row>
    <row r="805" spans="1:41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</row>
    <row r="806" spans="1:41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</row>
    <row r="807" spans="1:41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</row>
    <row r="808" spans="1:41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</row>
    <row r="809" spans="1:41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</row>
    <row r="810" spans="1:41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</row>
    <row r="811" spans="1:41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</row>
    <row r="812" spans="1:41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</row>
    <row r="813" spans="1:41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</row>
    <row r="814" spans="1:41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</row>
    <row r="815" spans="1:41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</row>
    <row r="816" spans="1:41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</row>
    <row r="817" spans="1:41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</row>
    <row r="818" spans="1:41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</row>
    <row r="819" spans="1:41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</row>
    <row r="820" spans="1:41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</row>
    <row r="821" spans="1:41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</row>
    <row r="822" spans="1:41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</row>
    <row r="823" spans="1:41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</row>
    <row r="824" spans="1:41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</row>
    <row r="825" spans="1:41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</row>
    <row r="826" spans="1:41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</row>
    <row r="827" spans="1:41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</row>
    <row r="828" spans="1:41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</row>
    <row r="829" spans="1:41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</row>
    <row r="830" spans="1:41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</row>
    <row r="831" spans="1:41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</row>
    <row r="832" spans="1:41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</row>
    <row r="833" spans="1:41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</row>
    <row r="834" spans="1:41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</row>
    <row r="835" spans="1:41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</row>
    <row r="836" spans="1:41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</row>
    <row r="837" spans="1:41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</row>
    <row r="838" spans="1:41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</row>
    <row r="839" spans="1:41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</row>
    <row r="840" spans="1:41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</row>
    <row r="841" spans="1:41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</row>
    <row r="842" spans="1:41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</row>
    <row r="843" spans="1:41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</row>
    <row r="844" spans="1:41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</row>
    <row r="845" spans="1:41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</row>
    <row r="846" spans="1:41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</row>
    <row r="847" spans="1:41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</row>
    <row r="848" spans="1:41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</row>
    <row r="849" spans="1:41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</row>
    <row r="850" spans="1:41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</row>
    <row r="851" spans="1:41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</row>
    <row r="852" spans="1:41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</row>
    <row r="853" spans="1:41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</row>
    <row r="854" spans="1:41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</row>
    <row r="855" spans="1:41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</row>
    <row r="856" spans="1:41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</row>
    <row r="857" spans="1:41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</row>
    <row r="858" spans="1:41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</row>
    <row r="859" spans="1:41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</row>
    <row r="860" spans="1:41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</row>
    <row r="861" spans="1:41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</row>
    <row r="862" spans="1:41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</row>
    <row r="863" spans="1:41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</row>
    <row r="864" spans="1:41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</row>
    <row r="865" spans="1:41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</row>
    <row r="866" spans="1:41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</row>
    <row r="867" spans="1:41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</row>
    <row r="868" spans="1:41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</row>
    <row r="869" spans="1:41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</row>
    <row r="870" spans="1:41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</row>
    <row r="871" spans="1:41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</row>
    <row r="872" spans="1:41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</row>
    <row r="873" spans="1:41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</row>
    <row r="874" spans="1:41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</row>
    <row r="875" spans="1:41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</row>
    <row r="876" spans="1:41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</row>
    <row r="877" spans="1:41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</row>
    <row r="878" spans="1:41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</row>
    <row r="879" spans="1:41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</row>
    <row r="880" spans="1:41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</row>
    <row r="881" spans="1:41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</row>
    <row r="882" spans="1:41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</row>
    <row r="883" spans="1:41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</row>
    <row r="884" spans="1:41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</row>
    <row r="885" spans="1:41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</row>
    <row r="886" spans="1:41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</row>
    <row r="887" spans="1:41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</row>
    <row r="888" spans="1:41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</row>
    <row r="889" spans="1:41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</row>
    <row r="890" spans="1:41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</row>
    <row r="891" spans="1:41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</row>
    <row r="892" spans="1:41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</row>
    <row r="893" spans="1:41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</row>
    <row r="894" spans="1:41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</row>
    <row r="895" spans="1:41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</row>
    <row r="896" spans="1:41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</row>
    <row r="897" spans="1:41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</row>
    <row r="898" spans="1:41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</row>
    <row r="899" spans="1:41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</row>
    <row r="900" spans="1:41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</row>
    <row r="901" spans="1:41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</row>
    <row r="902" spans="1:41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</row>
    <row r="903" spans="1:41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</row>
    <row r="904" spans="1:41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</row>
    <row r="905" spans="1:41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</row>
    <row r="906" spans="1:41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</row>
    <row r="907" spans="1:41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</row>
    <row r="908" spans="1:41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</row>
    <row r="909" spans="1:41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</row>
    <row r="910" spans="1:41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</row>
    <row r="911" spans="1:41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</row>
    <row r="912" spans="1:41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</row>
    <row r="913" spans="1:41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</row>
    <row r="914" spans="1:41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</row>
    <row r="915" spans="1:41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</row>
    <row r="916" spans="1:41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</row>
    <row r="917" spans="1:41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</row>
    <row r="918" spans="1:41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</row>
    <row r="919" spans="1:41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</row>
    <row r="920" spans="1:41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</row>
    <row r="921" spans="1:41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</row>
    <row r="922" spans="1:41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</row>
    <row r="923" spans="1:41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</row>
    <row r="924" spans="1:41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</row>
    <row r="925" spans="1:41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</row>
    <row r="926" spans="1:41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</row>
    <row r="927" spans="1:41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</row>
    <row r="928" spans="1:41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</row>
    <row r="929" spans="1:41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</row>
    <row r="930" spans="1:41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</row>
    <row r="931" spans="1:41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</row>
    <row r="932" spans="1:41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</row>
    <row r="933" spans="1:41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</row>
    <row r="934" spans="1:41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</row>
    <row r="935" spans="1:41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</row>
    <row r="936" spans="1:41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</row>
    <row r="937" spans="1:41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</row>
    <row r="938" spans="1:41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</row>
    <row r="939" spans="1:41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</row>
    <row r="940" spans="1:41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</row>
    <row r="941" spans="1:41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</row>
    <row r="942" spans="1:41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</row>
    <row r="943" spans="1:41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</row>
    <row r="944" spans="1:41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</row>
    <row r="945" spans="1:41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</row>
    <row r="946" spans="1:41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</row>
    <row r="947" spans="1:41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</row>
    <row r="948" spans="1:41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</row>
    <row r="949" spans="1:41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</row>
    <row r="950" spans="1:41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</row>
    <row r="951" spans="1:41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</row>
    <row r="952" spans="1:41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</row>
    <row r="953" spans="1:41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</row>
    <row r="954" spans="1:41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</row>
    <row r="955" spans="1:41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</row>
    <row r="956" spans="1:41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</row>
    <row r="957" spans="1:41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</row>
    <row r="958" spans="1:41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</row>
    <row r="959" spans="1:41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</row>
    <row r="960" spans="1:41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</row>
    <row r="961" spans="1:41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</row>
    <row r="962" spans="1:41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</row>
    <row r="963" spans="1:41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</row>
    <row r="964" spans="1:41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</row>
    <row r="965" spans="1:41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</row>
    <row r="966" spans="1:41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</row>
    <row r="967" spans="1:41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</row>
    <row r="968" spans="1:41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</row>
    <row r="969" spans="1:41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</row>
    <row r="970" spans="1:41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</row>
    <row r="971" spans="1:41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</row>
    <row r="972" spans="1:41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</row>
    <row r="973" spans="1:41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</row>
    <row r="974" spans="1:41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</row>
    <row r="975" spans="1:41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</row>
    <row r="976" spans="1:41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</row>
    <row r="977" spans="1:41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</row>
    <row r="978" spans="1:41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</row>
    <row r="979" spans="1:41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</row>
    <row r="980" spans="1:41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</row>
    <row r="981" spans="1:41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</row>
    <row r="982" spans="1:41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</row>
    <row r="983" spans="1:41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</row>
    <row r="984" spans="1:41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</row>
    <row r="985" spans="1:41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</row>
    <row r="986" spans="1:41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</row>
    <row r="987" spans="1:41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</row>
    <row r="988" spans="1:41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</row>
    <row r="989" spans="1:41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</row>
    <row r="990" spans="1:41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</row>
    <row r="991" spans="1:41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</row>
    <row r="992" spans="1:41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</row>
    <row r="993" spans="1:41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</row>
    <row r="994" spans="1:41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</row>
    <row r="995" spans="1:41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</row>
    <row r="996" spans="1:41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</row>
    <row r="997" spans="1:41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</row>
    <row r="998" spans="1:41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</row>
    <row r="999" spans="1:41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</row>
    <row r="1000" spans="1:41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</row>
    <row r="1001" spans="1:41" ht="15.75" customHeight="1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</row>
    <row r="1002" spans="1:41" ht="15.75" customHeight="1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</row>
    <row r="1003" spans="1:41" ht="15.75" customHeight="1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</row>
    <row r="1004" spans="1:41" ht="15.75" customHeight="1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</row>
    <row r="1005" spans="1:41" ht="15.75" customHeight="1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</row>
    <row r="1006" spans="1:41" ht="15.75" customHeight="1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</row>
    <row r="1007" spans="1:41" ht="15.75" customHeight="1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</row>
    <row r="1008" spans="1:41" ht="15.75" customHeight="1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  <c r="AD1008" s="2"/>
      <c r="AE1008" s="2"/>
      <c r="AF1008" s="2"/>
      <c r="AG1008" s="2"/>
      <c r="AH1008" s="2"/>
      <c r="AI1008" s="2"/>
      <c r="AJ1008" s="2"/>
      <c r="AK1008" s="2"/>
      <c r="AL1008" s="2"/>
      <c r="AM1008" s="2"/>
      <c r="AN1008" s="2"/>
      <c r="AO1008" s="2"/>
    </row>
    <row r="1009" spans="1:41" ht="15.75" customHeight="1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  <c r="AC1009" s="2"/>
      <c r="AD1009" s="2"/>
      <c r="AE1009" s="2"/>
      <c r="AF1009" s="2"/>
      <c r="AG1009" s="2"/>
      <c r="AH1009" s="2"/>
      <c r="AI1009" s="2"/>
      <c r="AJ1009" s="2"/>
      <c r="AK1009" s="2"/>
      <c r="AL1009" s="2"/>
      <c r="AM1009" s="2"/>
      <c r="AN1009" s="2"/>
      <c r="AO1009" s="2"/>
    </row>
    <row r="1010" spans="1:41" ht="15.75" customHeight="1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</row>
    <row r="1011" spans="1:41" ht="15.75" customHeight="1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</row>
    <row r="1012" spans="1:41" ht="15.75" customHeight="1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</row>
    <row r="1013" spans="1:41" ht="15.75" customHeight="1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</row>
    <row r="1014" spans="1:41" ht="15.75" customHeight="1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  <c r="AA1014" s="2"/>
      <c r="AB1014" s="2"/>
      <c r="AC1014" s="2"/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</row>
    <row r="1015" spans="1:41" ht="15.75" customHeight="1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  <c r="AA1015" s="2"/>
      <c r="AB1015" s="2"/>
      <c r="AC1015" s="2"/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</row>
    <row r="1016" spans="1:41" ht="15.75" customHeight="1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  <c r="AA1016" s="2"/>
      <c r="AB1016" s="2"/>
      <c r="AC1016" s="2"/>
      <c r="AD1016" s="2"/>
      <c r="AE1016" s="2"/>
      <c r="AF1016" s="2"/>
      <c r="AG1016" s="2"/>
      <c r="AH1016" s="2"/>
      <c r="AI1016" s="2"/>
      <c r="AJ1016" s="2"/>
      <c r="AK1016" s="2"/>
      <c r="AL1016" s="2"/>
      <c r="AM1016" s="2"/>
      <c r="AN1016" s="2"/>
      <c r="AO1016" s="2"/>
    </row>
    <row r="1017" spans="1:41" ht="15.75" customHeight="1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  <c r="AA1017" s="2"/>
      <c r="AB1017" s="2"/>
      <c r="AC1017" s="2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</row>
    <row r="1018" spans="1:41" ht="15.75" customHeight="1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  <c r="AC1018" s="2"/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</row>
    <row r="1019" spans="1:41" ht="15.75" customHeight="1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</row>
    <row r="1020" spans="1:41" ht="15.75" customHeight="1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  <c r="AA1020" s="2"/>
      <c r="AB1020" s="2"/>
      <c r="AC1020" s="2"/>
      <c r="AD1020" s="2"/>
      <c r="AE1020" s="2"/>
      <c r="AF1020" s="2"/>
      <c r="AG1020" s="2"/>
      <c r="AH1020" s="2"/>
      <c r="AI1020" s="2"/>
      <c r="AJ1020" s="2"/>
      <c r="AK1020" s="2"/>
      <c r="AL1020" s="2"/>
      <c r="AM1020" s="2"/>
      <c r="AN1020" s="2"/>
      <c r="AO1020" s="2"/>
    </row>
    <row r="1021" spans="1:41" ht="15.75" customHeight="1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  <c r="AA1021" s="2"/>
      <c r="AB1021" s="2"/>
      <c r="AC1021" s="2"/>
      <c r="AD1021" s="2"/>
      <c r="AE1021" s="2"/>
      <c r="AF1021" s="2"/>
      <c r="AG1021" s="2"/>
      <c r="AH1021" s="2"/>
      <c r="AI1021" s="2"/>
      <c r="AJ1021" s="2"/>
      <c r="AK1021" s="2"/>
      <c r="AL1021" s="2"/>
      <c r="AM1021" s="2"/>
      <c r="AN1021" s="2"/>
      <c r="AO1021" s="2"/>
    </row>
    <row r="1022" spans="1:41" ht="15.75" customHeight="1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  <c r="AA1022" s="2"/>
      <c r="AB1022" s="2"/>
      <c r="AC1022" s="2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</row>
    <row r="1023" spans="1:41" ht="15.75" customHeight="1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</row>
    <row r="1024" spans="1:41" ht="15.75" customHeight="1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</row>
    <row r="1025" spans="1:41" ht="15.75" customHeight="1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</row>
    <row r="1026" spans="1:41" ht="15.75" customHeight="1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  <c r="AA1026" s="2"/>
      <c r="AB1026" s="2"/>
      <c r="AC1026" s="2"/>
      <c r="AD1026" s="2"/>
      <c r="AE1026" s="2"/>
      <c r="AF1026" s="2"/>
      <c r="AG1026" s="2"/>
      <c r="AH1026" s="2"/>
      <c r="AI1026" s="2"/>
      <c r="AJ1026" s="2"/>
      <c r="AK1026" s="2"/>
      <c r="AL1026" s="2"/>
      <c r="AM1026" s="2"/>
      <c r="AN1026" s="2"/>
      <c r="AO1026" s="2"/>
    </row>
    <row r="1027" spans="1:41" ht="15.75" customHeight="1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"/>
      <c r="Z1027" s="2"/>
      <c r="AA1027" s="2"/>
      <c r="AB1027" s="2"/>
      <c r="AC1027" s="2"/>
      <c r="AD1027" s="2"/>
      <c r="AE1027" s="2"/>
      <c r="AF1027" s="2"/>
      <c r="AG1027" s="2"/>
      <c r="AH1027" s="2"/>
      <c r="AI1027" s="2"/>
      <c r="AJ1027" s="2"/>
      <c r="AK1027" s="2"/>
      <c r="AL1027" s="2"/>
      <c r="AM1027" s="2"/>
      <c r="AN1027" s="2"/>
      <c r="AO1027" s="2"/>
    </row>
    <row r="1028" spans="1:41" ht="15.75" customHeight="1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</row>
    <row r="1029" spans="1:41" ht="15.75" customHeight="1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</row>
    <row r="1030" spans="1:41" ht="15.75" customHeight="1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</row>
    <row r="1031" spans="1:41" ht="15.75" customHeight="1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</row>
    <row r="1032" spans="1:41" ht="15.75" customHeight="1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  <c r="U1032" s="2"/>
      <c r="V1032" s="2"/>
      <c r="W1032" s="2"/>
      <c r="X1032" s="2"/>
      <c r="Y1032" s="2"/>
      <c r="Z1032" s="2"/>
      <c r="AA1032" s="2"/>
      <c r="AB1032" s="2"/>
      <c r="AC1032" s="2"/>
      <c r="AD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</row>
    <row r="1033" spans="1:41" ht="15.75" customHeight="1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  <c r="U1033" s="2"/>
      <c r="V1033" s="2"/>
      <c r="W1033" s="2"/>
      <c r="X1033" s="2"/>
      <c r="Y1033" s="2"/>
      <c r="Z1033" s="2"/>
      <c r="AA1033" s="2"/>
      <c r="AB1033" s="2"/>
      <c r="AC1033" s="2"/>
      <c r="AD1033" s="2"/>
      <c r="AE1033" s="2"/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</row>
    <row r="1034" spans="1:41" ht="15.75" customHeight="1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2"/>
      <c r="X1034" s="2"/>
      <c r="Y1034" s="2"/>
      <c r="Z1034" s="2"/>
      <c r="AA1034" s="2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</row>
    <row r="1035" spans="1:41" ht="15.75" customHeight="1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  <c r="U1035" s="2"/>
      <c r="V1035" s="2"/>
      <c r="W1035" s="2"/>
      <c r="X1035" s="2"/>
      <c r="Y1035" s="2"/>
      <c r="Z1035" s="2"/>
      <c r="AA1035" s="2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</row>
    <row r="1036" spans="1:41" ht="15.75" customHeight="1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  <c r="U1036" s="2"/>
      <c r="V1036" s="2"/>
      <c r="W1036" s="2"/>
      <c r="X1036" s="2"/>
      <c r="Y1036" s="2"/>
      <c r="Z1036" s="2"/>
      <c r="AA1036" s="2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</row>
    <row r="1037" spans="1:41" ht="15.75" customHeight="1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  <c r="U1037" s="2"/>
      <c r="V1037" s="2"/>
      <c r="W1037" s="2"/>
      <c r="X1037" s="2"/>
      <c r="Y1037" s="2"/>
      <c r="Z1037" s="2"/>
      <c r="AA1037" s="2"/>
      <c r="AB1037" s="2"/>
      <c r="AC1037" s="2"/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</row>
    <row r="1038" spans="1:41" ht="15.75" customHeight="1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  <c r="U1038" s="2"/>
      <c r="V1038" s="2"/>
      <c r="W1038" s="2"/>
      <c r="X1038" s="2"/>
      <c r="Y1038" s="2"/>
      <c r="Z1038" s="2"/>
      <c r="AA1038" s="2"/>
      <c r="AB1038" s="2"/>
      <c r="AC1038" s="2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</row>
    <row r="1039" spans="1:41" ht="15.75" customHeight="1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  <c r="U1039" s="2"/>
      <c r="V1039" s="2"/>
      <c r="W1039" s="2"/>
      <c r="X1039" s="2"/>
      <c r="Y1039" s="2"/>
      <c r="Z1039" s="2"/>
      <c r="AA1039" s="2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</row>
    <row r="1040" spans="1:41" ht="15.75" customHeight="1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  <c r="U1040" s="2"/>
      <c r="V1040" s="2"/>
      <c r="W1040" s="2"/>
      <c r="X1040" s="2"/>
      <c r="Y1040" s="2"/>
      <c r="Z1040" s="2"/>
      <c r="AA1040" s="2"/>
      <c r="AB1040" s="2"/>
      <c r="AC1040" s="2"/>
      <c r="AD1040" s="2"/>
      <c r="AE1040" s="2"/>
      <c r="AF1040" s="2"/>
      <c r="AG1040" s="2"/>
      <c r="AH1040" s="2"/>
      <c r="AI1040" s="2"/>
      <c r="AJ1040" s="2"/>
      <c r="AK1040" s="2"/>
      <c r="AL1040" s="2"/>
      <c r="AM1040" s="2"/>
      <c r="AN1040" s="2"/>
      <c r="AO1040" s="2"/>
    </row>
    <row r="1041" spans="1:41" ht="15.75" customHeight="1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</row>
    <row r="1042" spans="1:41" ht="15.75" customHeight="1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</row>
    <row r="1043" spans="1:41" ht="15.75" customHeight="1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</row>
    <row r="1044" spans="1:41" ht="15.75" customHeight="1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2"/>
      <c r="S1044" s="2"/>
      <c r="T1044" s="2"/>
      <c r="U1044" s="2"/>
      <c r="V1044" s="2"/>
      <c r="W1044" s="2"/>
      <c r="X1044" s="2"/>
      <c r="Y1044" s="2"/>
      <c r="Z1044" s="2"/>
      <c r="AA1044" s="2"/>
      <c r="AB1044" s="2"/>
      <c r="AC1044" s="2"/>
      <c r="AD1044" s="2"/>
      <c r="AE1044" s="2"/>
      <c r="AF1044" s="2"/>
      <c r="AG1044" s="2"/>
      <c r="AH1044" s="2"/>
      <c r="AI1044" s="2"/>
      <c r="AJ1044" s="2"/>
      <c r="AK1044" s="2"/>
      <c r="AL1044" s="2"/>
      <c r="AM1044" s="2"/>
      <c r="AN1044" s="2"/>
      <c r="AO1044" s="2"/>
    </row>
    <row r="1045" spans="1:41" ht="15.75" customHeight="1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  <c r="P1045" s="2"/>
      <c r="Q1045" s="2"/>
      <c r="R1045" s="2"/>
      <c r="S1045" s="2"/>
      <c r="T1045" s="2"/>
      <c r="U1045" s="2"/>
      <c r="V1045" s="2"/>
      <c r="W1045" s="2"/>
      <c r="X1045" s="2"/>
      <c r="Y1045" s="2"/>
      <c r="Z1045" s="2"/>
      <c r="AA1045" s="2"/>
      <c r="AB1045" s="2"/>
      <c r="AC1045" s="2"/>
      <c r="AD1045" s="2"/>
      <c r="AE1045" s="2"/>
      <c r="AF1045" s="2"/>
      <c r="AG1045" s="2"/>
      <c r="AH1045" s="2"/>
      <c r="AI1045" s="2"/>
      <c r="AJ1045" s="2"/>
      <c r="AK1045" s="2"/>
      <c r="AL1045" s="2"/>
      <c r="AM1045" s="2"/>
      <c r="AN1045" s="2"/>
      <c r="AO1045" s="2"/>
    </row>
    <row r="1046" spans="1:41" ht="15.75" customHeight="1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</row>
    <row r="1047" spans="1:41" ht="15.75" customHeight="1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</row>
    <row r="1048" spans="1:41" ht="15.75" customHeight="1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</row>
    <row r="1049" spans="1:41" ht="15.75" customHeight="1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</row>
    <row r="1050" spans="1:41" ht="15.75" customHeight="1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</row>
    <row r="1051" spans="1:41" ht="15.75" customHeight="1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</row>
    <row r="1052" spans="1:41" ht="15.75" customHeight="1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</row>
    <row r="1053" spans="1:41" ht="15.75" customHeight="1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</row>
    <row r="1054" spans="1:41" ht="15.75" customHeight="1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</row>
    <row r="1055" spans="1:41" ht="15.75" customHeight="1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</row>
    <row r="1056" spans="1:41" ht="15.75" customHeight="1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</row>
    <row r="1057" spans="1:41" ht="15.75" customHeight="1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</row>
    <row r="1058" spans="1:41" ht="15.75" customHeight="1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  <c r="O1058" s="2"/>
      <c r="P1058" s="2"/>
      <c r="Q1058" s="2"/>
      <c r="R1058" s="2"/>
      <c r="S1058" s="2"/>
      <c r="T1058" s="2"/>
      <c r="U1058" s="2"/>
      <c r="V1058" s="2"/>
      <c r="W1058" s="2"/>
      <c r="X1058" s="2"/>
      <c r="Y1058" s="2"/>
      <c r="Z1058" s="2"/>
      <c r="AA1058" s="2"/>
      <c r="AB1058" s="2"/>
      <c r="AC1058" s="2"/>
      <c r="AD1058" s="2"/>
      <c r="AE1058" s="2"/>
      <c r="AF1058" s="2"/>
      <c r="AG1058" s="2"/>
      <c r="AH1058" s="2"/>
      <c r="AI1058" s="2"/>
      <c r="AJ1058" s="2"/>
      <c r="AK1058" s="2"/>
      <c r="AL1058" s="2"/>
      <c r="AM1058" s="2"/>
      <c r="AN1058" s="2"/>
      <c r="AO1058" s="2"/>
    </row>
    <row r="1059" spans="1:41" ht="15.75" customHeight="1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</row>
    <row r="1060" spans="1:41" ht="15.75" customHeight="1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</row>
    <row r="1061" spans="1:41" ht="15.75" customHeight="1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</row>
    <row r="1062" spans="1:41" ht="15.75" customHeight="1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  <c r="O1062" s="2"/>
      <c r="P1062" s="2"/>
      <c r="Q1062" s="2"/>
      <c r="R1062" s="2"/>
      <c r="S1062" s="2"/>
      <c r="T1062" s="2"/>
      <c r="U1062" s="2"/>
      <c r="V1062" s="2"/>
      <c r="W1062" s="2"/>
      <c r="X1062" s="2"/>
      <c r="Y1062" s="2"/>
      <c r="Z1062" s="2"/>
      <c r="AA1062" s="2"/>
      <c r="AB1062" s="2"/>
      <c r="AC1062" s="2"/>
      <c r="AD1062" s="2"/>
      <c r="AE1062" s="2"/>
      <c r="AF1062" s="2"/>
      <c r="AG1062" s="2"/>
      <c r="AH1062" s="2"/>
      <c r="AI1062" s="2"/>
      <c r="AJ1062" s="2"/>
      <c r="AK1062" s="2"/>
      <c r="AL1062" s="2"/>
      <c r="AM1062" s="2"/>
      <c r="AN1062" s="2"/>
      <c r="AO1062" s="2"/>
    </row>
    <row r="1063" spans="1:41" ht="15.75" customHeight="1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  <c r="O1063" s="2"/>
      <c r="P1063" s="2"/>
      <c r="Q1063" s="2"/>
      <c r="R1063" s="2"/>
      <c r="S1063" s="2"/>
      <c r="T1063" s="2"/>
      <c r="U1063" s="2"/>
      <c r="V1063" s="2"/>
      <c r="W1063" s="2"/>
      <c r="X1063" s="2"/>
      <c r="Y1063" s="2"/>
      <c r="Z1063" s="2"/>
      <c r="AA1063" s="2"/>
      <c r="AB1063" s="2"/>
      <c r="AC1063" s="2"/>
      <c r="AD1063" s="2"/>
      <c r="AE1063" s="2"/>
      <c r="AF1063" s="2"/>
      <c r="AG1063" s="2"/>
      <c r="AH1063" s="2"/>
      <c r="AI1063" s="2"/>
      <c r="AJ1063" s="2"/>
      <c r="AK1063" s="2"/>
      <c r="AL1063" s="2"/>
      <c r="AM1063" s="2"/>
      <c r="AN1063" s="2"/>
      <c r="AO1063" s="2"/>
    </row>
    <row r="1064" spans="1:41" ht="15.75" customHeight="1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  <c r="O1064" s="2"/>
      <c r="P1064" s="2"/>
      <c r="Q1064" s="2"/>
      <c r="R1064" s="2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</row>
    <row r="1065" spans="1:41" ht="15.75" customHeight="1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  <c r="O1065" s="2"/>
      <c r="P1065" s="2"/>
      <c r="Q1065" s="2"/>
      <c r="R1065" s="2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</row>
    <row r="1066" spans="1:41" ht="15.75" customHeight="1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  <c r="O1066" s="2"/>
      <c r="P1066" s="2"/>
      <c r="Q1066" s="2"/>
      <c r="R1066" s="2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</row>
    <row r="1067" spans="1:41" ht="15.75" customHeight="1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  <c r="O1067" s="2"/>
      <c r="P1067" s="2"/>
      <c r="Q1067" s="2"/>
      <c r="R1067" s="2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</row>
    <row r="1068" spans="1:41" ht="15.75" customHeight="1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  <c r="O1068" s="2"/>
      <c r="P1068" s="2"/>
      <c r="Q1068" s="2"/>
      <c r="R1068" s="2"/>
      <c r="S1068" s="2"/>
      <c r="T1068" s="2"/>
      <c r="U1068" s="2"/>
      <c r="V1068" s="2"/>
      <c r="W1068" s="2"/>
      <c r="X1068" s="2"/>
      <c r="Y1068" s="2"/>
      <c r="Z1068" s="2"/>
      <c r="AA1068" s="2"/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</row>
    <row r="1069" spans="1:41" ht="15.75" customHeight="1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  <c r="O1069" s="2"/>
      <c r="P1069" s="2"/>
      <c r="Q1069" s="2"/>
      <c r="R1069" s="2"/>
      <c r="S1069" s="2"/>
      <c r="T1069" s="2"/>
      <c r="U1069" s="2"/>
      <c r="V1069" s="2"/>
      <c r="W1069" s="2"/>
      <c r="X1069" s="2"/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</row>
    <row r="1070" spans="1:41" ht="15.75" customHeight="1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  <c r="O1070" s="2"/>
      <c r="P1070" s="2"/>
      <c r="Q1070" s="2"/>
      <c r="R1070" s="2"/>
      <c r="S1070" s="2"/>
      <c r="T1070" s="2"/>
      <c r="U1070" s="2"/>
      <c r="V1070" s="2"/>
      <c r="W1070" s="2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</row>
    <row r="1071" spans="1:41" ht="15.75" customHeight="1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  <c r="O1071" s="2"/>
      <c r="P1071" s="2"/>
      <c r="Q1071" s="2"/>
      <c r="R1071" s="2"/>
      <c r="S1071" s="2"/>
      <c r="T1071" s="2"/>
      <c r="U1071" s="2"/>
      <c r="V1071" s="2"/>
      <c r="W1071" s="2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</row>
    <row r="1072" spans="1:41" ht="15.75" customHeight="1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2"/>
      <c r="P1072" s="2"/>
      <c r="Q1072" s="2"/>
      <c r="R1072" s="2"/>
      <c r="S1072" s="2"/>
      <c r="T1072" s="2"/>
      <c r="U1072" s="2"/>
      <c r="V1072" s="2"/>
      <c r="W1072" s="2"/>
      <c r="X1072" s="2"/>
      <c r="Y1072" s="2"/>
      <c r="Z1072" s="2"/>
      <c r="AA1072" s="2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</row>
    <row r="1073" spans="1:41" ht="15.75" customHeight="1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  <c r="P1073" s="2"/>
      <c r="Q1073" s="2"/>
      <c r="R1073" s="2"/>
      <c r="S1073" s="2"/>
      <c r="T1073" s="2"/>
      <c r="U1073" s="2"/>
      <c r="V1073" s="2"/>
      <c r="W1073" s="2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</row>
    <row r="1074" spans="1:41" ht="15.75" customHeight="1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2"/>
      <c r="R1074" s="2"/>
      <c r="S1074" s="2"/>
      <c r="T1074" s="2"/>
      <c r="U1074" s="2"/>
      <c r="V1074" s="2"/>
      <c r="W1074" s="2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</row>
    <row r="1075" spans="1:41" ht="15.75" customHeight="1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Q1075" s="2"/>
      <c r="R1075" s="2"/>
      <c r="S1075" s="2"/>
      <c r="T1075" s="2"/>
      <c r="U1075" s="2"/>
      <c r="V1075" s="2"/>
      <c r="W1075" s="2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</row>
    <row r="1076" spans="1:41" ht="15.75" customHeight="1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2"/>
      <c r="R1076" s="2"/>
      <c r="S1076" s="2"/>
      <c r="T1076" s="2"/>
      <c r="U1076" s="2"/>
      <c r="V1076" s="2"/>
      <c r="W1076" s="2"/>
      <c r="X1076" s="2"/>
      <c r="Y1076" s="2"/>
      <c r="Z1076" s="2"/>
      <c r="AA1076" s="2"/>
      <c r="AB1076" s="2"/>
      <c r="AC1076" s="2"/>
      <c r="AD1076" s="2"/>
      <c r="AE1076" s="2"/>
      <c r="AF1076" s="2"/>
      <c r="AG1076" s="2"/>
      <c r="AH1076" s="2"/>
      <c r="AI1076" s="2"/>
      <c r="AJ1076" s="2"/>
      <c r="AK1076" s="2"/>
      <c r="AL1076" s="2"/>
      <c r="AM1076" s="2"/>
      <c r="AN1076" s="2"/>
      <c r="AO1076" s="2"/>
    </row>
    <row r="1077" spans="1:41" ht="15.75" customHeight="1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2"/>
      <c r="R1077" s="2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</row>
    <row r="1078" spans="1:41" ht="15.75" customHeight="1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2"/>
      <c r="R1078" s="2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</row>
    <row r="1079" spans="1:41" ht="15.75" customHeight="1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2"/>
      <c r="R1079" s="2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</row>
    <row r="1080" spans="1:41" ht="15.75" customHeight="1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R1080" s="2"/>
      <c r="S1080" s="2"/>
      <c r="T1080" s="2"/>
      <c r="U1080" s="2"/>
      <c r="V1080" s="2"/>
      <c r="W1080" s="2"/>
      <c r="X1080" s="2"/>
      <c r="Y1080" s="2"/>
      <c r="Z1080" s="2"/>
      <c r="AA1080" s="2"/>
      <c r="AB1080" s="2"/>
      <c r="AC1080" s="2"/>
      <c r="AD1080" s="2"/>
      <c r="AE1080" s="2"/>
      <c r="AF1080" s="2"/>
      <c r="AG1080" s="2"/>
      <c r="AH1080" s="2"/>
      <c r="AI1080" s="2"/>
      <c r="AJ1080" s="2"/>
      <c r="AK1080" s="2"/>
      <c r="AL1080" s="2"/>
      <c r="AM1080" s="2"/>
      <c r="AN1080" s="2"/>
      <c r="AO1080" s="2"/>
    </row>
    <row r="1081" spans="1:41" ht="15.75" customHeight="1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2"/>
      <c r="S1081" s="2"/>
      <c r="T1081" s="2"/>
      <c r="U1081" s="2"/>
      <c r="V1081" s="2"/>
      <c r="W1081" s="2"/>
      <c r="X1081" s="2"/>
      <c r="Y1081" s="2"/>
      <c r="Z1081" s="2"/>
      <c r="AA1081" s="2"/>
      <c r="AB1081" s="2"/>
      <c r="AC1081" s="2"/>
      <c r="AD1081" s="2"/>
      <c r="AE1081" s="2"/>
      <c r="AF1081" s="2"/>
      <c r="AG1081" s="2"/>
      <c r="AH1081" s="2"/>
      <c r="AI1081" s="2"/>
      <c r="AJ1081" s="2"/>
      <c r="AK1081" s="2"/>
      <c r="AL1081" s="2"/>
      <c r="AM1081" s="2"/>
      <c r="AN1081" s="2"/>
      <c r="AO1081" s="2"/>
    </row>
    <row r="1082" spans="1:41" ht="15.75" customHeight="1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  <c r="U1082" s="2"/>
      <c r="V1082" s="2"/>
      <c r="W1082" s="2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</row>
    <row r="1083" spans="1:41" ht="15.75" customHeight="1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  <c r="U1083" s="2"/>
      <c r="V1083" s="2"/>
      <c r="W1083" s="2"/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</row>
    <row r="1084" spans="1:41" ht="15.75" customHeight="1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  <c r="U1084" s="2"/>
      <c r="V1084" s="2"/>
      <c r="W1084" s="2"/>
      <c r="X1084" s="2"/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</row>
    <row r="1085" spans="1:41" ht="15.75" customHeight="1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  <c r="U1085" s="2"/>
      <c r="V1085" s="2"/>
      <c r="W1085" s="2"/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</row>
    <row r="1086" spans="1:41" ht="15.75" customHeight="1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  <c r="U1086" s="2"/>
      <c r="V1086" s="2"/>
      <c r="W1086" s="2"/>
      <c r="X1086" s="2"/>
      <c r="Y1086" s="2"/>
      <c r="Z1086" s="2"/>
      <c r="AA1086" s="2"/>
      <c r="AB1086" s="2"/>
      <c r="AC1086" s="2"/>
      <c r="AD1086" s="2"/>
      <c r="AE1086" s="2"/>
      <c r="AF1086" s="2"/>
      <c r="AG1086" s="2"/>
      <c r="AH1086" s="2"/>
      <c r="AI1086" s="2"/>
      <c r="AJ1086" s="2"/>
      <c r="AK1086" s="2"/>
      <c r="AL1086" s="2"/>
      <c r="AM1086" s="2"/>
      <c r="AN1086" s="2"/>
      <c r="AO1086" s="2"/>
    </row>
    <row r="1087" spans="1:41" ht="15.75" customHeight="1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2"/>
      <c r="R1087" s="2"/>
      <c r="S1087" s="2"/>
      <c r="T1087" s="2"/>
      <c r="U1087" s="2"/>
      <c r="V1087" s="2"/>
      <c r="W1087" s="2"/>
      <c r="X1087" s="2"/>
      <c r="Y1087" s="2"/>
      <c r="Z1087" s="2"/>
      <c r="AA1087" s="2"/>
      <c r="AB1087" s="2"/>
      <c r="AC1087" s="2"/>
      <c r="AD1087" s="2"/>
      <c r="AE1087" s="2"/>
      <c r="AF1087" s="2"/>
      <c r="AG1087" s="2"/>
      <c r="AH1087" s="2"/>
      <c r="AI1087" s="2"/>
      <c r="AJ1087" s="2"/>
      <c r="AK1087" s="2"/>
      <c r="AL1087" s="2"/>
      <c r="AM1087" s="2"/>
      <c r="AN1087" s="2"/>
      <c r="AO1087" s="2"/>
    </row>
    <row r="1088" spans="1:41" ht="15.75" customHeight="1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2"/>
      <c r="U1088" s="2"/>
      <c r="V1088" s="2"/>
      <c r="W1088" s="2"/>
      <c r="X1088" s="2"/>
      <c r="Y1088" s="2"/>
      <c r="Z1088" s="2"/>
      <c r="AA1088" s="2"/>
      <c r="AB1088" s="2"/>
      <c r="AC1088" s="2"/>
      <c r="AD1088" s="2"/>
      <c r="AE1088" s="2"/>
      <c r="AF1088" s="2"/>
      <c r="AG1088" s="2"/>
      <c r="AH1088" s="2"/>
      <c r="AI1088" s="2"/>
      <c r="AJ1088" s="2"/>
      <c r="AK1088" s="2"/>
      <c r="AL1088" s="2"/>
      <c r="AM1088" s="2"/>
      <c r="AN1088" s="2"/>
      <c r="AO1088" s="2"/>
    </row>
    <row r="1089" spans="1:41" ht="15.75" customHeight="1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  <c r="U1089" s="2"/>
      <c r="V1089" s="2"/>
      <c r="W1089" s="2"/>
      <c r="X1089" s="2"/>
      <c r="Y1089" s="2"/>
      <c r="Z1089" s="2"/>
      <c r="AA1089" s="2"/>
      <c r="AB1089" s="2"/>
      <c r="AC1089" s="2"/>
      <c r="AD1089" s="2"/>
      <c r="AE1089" s="2"/>
      <c r="AF1089" s="2"/>
      <c r="AG1089" s="2"/>
      <c r="AH1089" s="2"/>
      <c r="AI1089" s="2"/>
      <c r="AJ1089" s="2"/>
      <c r="AK1089" s="2"/>
      <c r="AL1089" s="2"/>
      <c r="AM1089" s="2"/>
      <c r="AN1089" s="2"/>
      <c r="AO1089" s="2"/>
    </row>
    <row r="1090" spans="1:41" ht="15.75" customHeight="1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  <c r="U1090" s="2"/>
      <c r="V1090" s="2"/>
      <c r="W1090" s="2"/>
      <c r="X1090" s="2"/>
      <c r="Y1090" s="2"/>
      <c r="Z1090" s="2"/>
      <c r="AA1090" s="2"/>
      <c r="AB1090" s="2"/>
      <c r="AC1090" s="2"/>
      <c r="AD1090" s="2"/>
      <c r="AE1090" s="2"/>
      <c r="AF1090" s="2"/>
      <c r="AG1090" s="2"/>
      <c r="AH1090" s="2"/>
      <c r="AI1090" s="2"/>
      <c r="AJ1090" s="2"/>
      <c r="AK1090" s="2"/>
      <c r="AL1090" s="2"/>
      <c r="AM1090" s="2"/>
      <c r="AN1090" s="2"/>
      <c r="AO1090" s="2"/>
    </row>
    <row r="1091" spans="1:41" ht="15.75" customHeight="1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  <c r="U1091" s="2"/>
      <c r="V1091" s="2"/>
      <c r="W1091" s="2"/>
      <c r="X1091" s="2"/>
      <c r="Y1091" s="2"/>
      <c r="Z1091" s="2"/>
      <c r="AA1091" s="2"/>
      <c r="AB1091" s="2"/>
      <c r="AC1091" s="2"/>
      <c r="AD1091" s="2"/>
      <c r="AE1091" s="2"/>
      <c r="AF1091" s="2"/>
      <c r="AG1091" s="2"/>
      <c r="AH1091" s="2"/>
      <c r="AI1091" s="2"/>
      <c r="AJ1091" s="2"/>
      <c r="AK1091" s="2"/>
      <c r="AL1091" s="2"/>
      <c r="AM1091" s="2"/>
      <c r="AN1091" s="2"/>
      <c r="AO1091" s="2"/>
    </row>
    <row r="1092" spans="1:41" ht="15.75" customHeight="1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  <c r="U1092" s="2"/>
      <c r="V1092" s="2"/>
      <c r="W1092" s="2"/>
      <c r="X1092" s="2"/>
      <c r="Y1092" s="2"/>
      <c r="Z1092" s="2"/>
      <c r="AA1092" s="2"/>
      <c r="AB1092" s="2"/>
      <c r="AC1092" s="2"/>
      <c r="AD1092" s="2"/>
      <c r="AE1092" s="2"/>
      <c r="AF1092" s="2"/>
      <c r="AG1092" s="2"/>
      <c r="AH1092" s="2"/>
      <c r="AI1092" s="2"/>
      <c r="AJ1092" s="2"/>
      <c r="AK1092" s="2"/>
      <c r="AL1092" s="2"/>
      <c r="AM1092" s="2"/>
      <c r="AN1092" s="2"/>
      <c r="AO1092" s="2"/>
    </row>
    <row r="1093" spans="1:41" ht="15.75" customHeight="1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  <c r="U1093" s="2"/>
      <c r="V1093" s="2"/>
      <c r="W1093" s="2"/>
      <c r="X1093" s="2"/>
      <c r="Y1093" s="2"/>
      <c r="Z1093" s="2"/>
      <c r="AA1093" s="2"/>
      <c r="AB1093" s="2"/>
      <c r="AC1093" s="2"/>
      <c r="AD1093" s="2"/>
      <c r="AE1093" s="2"/>
      <c r="AF1093" s="2"/>
      <c r="AG1093" s="2"/>
      <c r="AH1093" s="2"/>
      <c r="AI1093" s="2"/>
      <c r="AJ1093" s="2"/>
      <c r="AK1093" s="2"/>
      <c r="AL1093" s="2"/>
      <c r="AM1093" s="2"/>
      <c r="AN1093" s="2"/>
      <c r="AO1093" s="2"/>
    </row>
    <row r="1094" spans="1:41" ht="15.75" customHeight="1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  <c r="U1094" s="2"/>
      <c r="V1094" s="2"/>
      <c r="W1094" s="2"/>
      <c r="X1094" s="2"/>
      <c r="Y1094" s="2"/>
      <c r="Z1094" s="2"/>
      <c r="AA1094" s="2"/>
      <c r="AB1094" s="2"/>
      <c r="AC1094" s="2"/>
      <c r="AD1094" s="2"/>
      <c r="AE1094" s="2"/>
      <c r="AF1094" s="2"/>
      <c r="AG1094" s="2"/>
      <c r="AH1094" s="2"/>
      <c r="AI1094" s="2"/>
      <c r="AJ1094" s="2"/>
      <c r="AK1094" s="2"/>
      <c r="AL1094" s="2"/>
      <c r="AM1094" s="2"/>
      <c r="AN1094" s="2"/>
      <c r="AO1094" s="2"/>
    </row>
    <row r="1095" spans="1:41" ht="15.75" customHeight="1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  <c r="U1095" s="2"/>
      <c r="V1095" s="2"/>
      <c r="W1095" s="2"/>
      <c r="X1095" s="2"/>
      <c r="Y1095" s="2"/>
      <c r="Z1095" s="2"/>
      <c r="AA1095" s="2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</row>
    <row r="1096" spans="1:41" ht="15.75" customHeight="1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  <c r="U1096" s="2"/>
      <c r="V1096" s="2"/>
      <c r="W1096" s="2"/>
      <c r="X1096" s="2"/>
      <c r="Y1096" s="2"/>
      <c r="Z1096" s="2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</row>
    <row r="1097" spans="1:41" ht="15.75" customHeight="1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  <c r="U1097" s="2"/>
      <c r="V1097" s="2"/>
      <c r="W1097" s="2"/>
      <c r="X1097" s="2"/>
      <c r="Y1097" s="2"/>
      <c r="Z1097" s="2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</row>
    <row r="1098" spans="1:41" ht="15.75" customHeight="1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2"/>
      <c r="T1098" s="2"/>
      <c r="U1098" s="2"/>
      <c r="V1098" s="2"/>
      <c r="W1098" s="2"/>
      <c r="X1098" s="2"/>
      <c r="Y1098" s="2"/>
      <c r="Z1098" s="2"/>
      <c r="AA1098" s="2"/>
      <c r="AB1098" s="2"/>
      <c r="AC1098" s="2"/>
      <c r="AD1098" s="2"/>
      <c r="AE1098" s="2"/>
      <c r="AF1098" s="2"/>
      <c r="AG1098" s="2"/>
      <c r="AH1098" s="2"/>
      <c r="AI1098" s="2"/>
      <c r="AJ1098" s="2"/>
      <c r="AK1098" s="2"/>
      <c r="AL1098" s="2"/>
      <c r="AM1098" s="2"/>
      <c r="AN1098" s="2"/>
      <c r="AO1098" s="2"/>
    </row>
    <row r="1099" spans="1:41" ht="15.75" customHeight="1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2"/>
      <c r="S1099" s="2"/>
      <c r="T1099" s="2"/>
      <c r="U1099" s="2"/>
      <c r="V1099" s="2"/>
      <c r="W1099" s="2"/>
      <c r="X1099" s="2"/>
      <c r="Y1099" s="2"/>
      <c r="Z1099" s="2"/>
      <c r="AA1099" s="2"/>
      <c r="AB1099" s="2"/>
      <c r="AC1099" s="2"/>
      <c r="AD1099" s="2"/>
      <c r="AE1099" s="2"/>
      <c r="AF1099" s="2"/>
      <c r="AG1099" s="2"/>
      <c r="AH1099" s="2"/>
      <c r="AI1099" s="2"/>
      <c r="AJ1099" s="2"/>
      <c r="AK1099" s="2"/>
      <c r="AL1099" s="2"/>
      <c r="AM1099" s="2"/>
      <c r="AN1099" s="2"/>
      <c r="AO1099" s="2"/>
    </row>
    <row r="1100" spans="1:41" ht="15.75" customHeight="1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2"/>
      <c r="T1100" s="2"/>
      <c r="U1100" s="2"/>
      <c r="V1100" s="2"/>
      <c r="W1100" s="2"/>
      <c r="X1100" s="2"/>
      <c r="Y1100" s="2"/>
      <c r="Z1100" s="2"/>
      <c r="AA1100" s="2"/>
      <c r="AB1100" s="2"/>
      <c r="AC1100" s="2"/>
      <c r="AD1100" s="2"/>
      <c r="AE1100" s="2"/>
      <c r="AF1100" s="2"/>
      <c r="AG1100" s="2"/>
      <c r="AH1100" s="2"/>
      <c r="AI1100" s="2"/>
      <c r="AJ1100" s="2"/>
      <c r="AK1100" s="2"/>
      <c r="AL1100" s="2"/>
      <c r="AM1100" s="2"/>
      <c r="AN1100" s="2"/>
      <c r="AO1100" s="2"/>
    </row>
    <row r="1101" spans="1:41" ht="15.75" customHeight="1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2"/>
      <c r="S1101" s="2"/>
      <c r="T1101" s="2"/>
      <c r="U1101" s="2"/>
      <c r="V1101" s="2"/>
      <c r="W1101" s="2"/>
      <c r="X1101" s="2"/>
      <c r="Y1101" s="2"/>
      <c r="Z1101" s="2"/>
      <c r="AA1101" s="2"/>
      <c r="AB1101" s="2"/>
      <c r="AC1101" s="2"/>
      <c r="AD1101" s="2"/>
      <c r="AE1101" s="2"/>
      <c r="AF1101" s="2"/>
      <c r="AG1101" s="2"/>
      <c r="AH1101" s="2"/>
      <c r="AI1101" s="2"/>
      <c r="AJ1101" s="2"/>
      <c r="AK1101" s="2"/>
      <c r="AL1101" s="2"/>
      <c r="AM1101" s="2"/>
      <c r="AN1101" s="2"/>
      <c r="AO1101" s="2"/>
    </row>
    <row r="1102" spans="1:41" ht="15.75" customHeight="1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2"/>
      <c r="S1102" s="2"/>
      <c r="T1102" s="2"/>
      <c r="U1102" s="2"/>
      <c r="V1102" s="2"/>
      <c r="W1102" s="2"/>
      <c r="X1102" s="2"/>
      <c r="Y1102" s="2"/>
      <c r="Z1102" s="2"/>
      <c r="AA1102" s="2"/>
      <c r="AB1102" s="2"/>
      <c r="AC1102" s="2"/>
      <c r="AD1102" s="2"/>
      <c r="AE1102" s="2"/>
      <c r="AF1102" s="2"/>
      <c r="AG1102" s="2"/>
      <c r="AH1102" s="2"/>
      <c r="AI1102" s="2"/>
      <c r="AJ1102" s="2"/>
      <c r="AK1102" s="2"/>
      <c r="AL1102" s="2"/>
      <c r="AM1102" s="2"/>
      <c r="AN1102" s="2"/>
      <c r="AO1102" s="2"/>
    </row>
    <row r="1103" spans="1:41" ht="15.75" customHeight="1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2"/>
      <c r="S1103" s="2"/>
      <c r="T1103" s="2"/>
      <c r="U1103" s="2"/>
      <c r="V1103" s="2"/>
      <c r="W1103" s="2"/>
      <c r="X1103" s="2"/>
      <c r="Y1103" s="2"/>
      <c r="Z1103" s="2"/>
      <c r="AA1103" s="2"/>
      <c r="AB1103" s="2"/>
      <c r="AC1103" s="2"/>
      <c r="AD1103" s="2"/>
      <c r="AE1103" s="2"/>
      <c r="AF1103" s="2"/>
      <c r="AG1103" s="2"/>
      <c r="AH1103" s="2"/>
      <c r="AI1103" s="2"/>
      <c r="AJ1103" s="2"/>
      <c r="AK1103" s="2"/>
      <c r="AL1103" s="2"/>
      <c r="AM1103" s="2"/>
      <c r="AN1103" s="2"/>
      <c r="AO1103" s="2"/>
    </row>
    <row r="1104" spans="1:41" ht="15.75" customHeight="1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2"/>
      <c r="S1104" s="2"/>
      <c r="T1104" s="2"/>
      <c r="U1104" s="2"/>
      <c r="V1104" s="2"/>
      <c r="W1104" s="2"/>
      <c r="X1104" s="2"/>
      <c r="Y1104" s="2"/>
      <c r="Z1104" s="2"/>
      <c r="AA1104" s="2"/>
      <c r="AB1104" s="2"/>
      <c r="AC1104" s="2"/>
      <c r="AD1104" s="2"/>
      <c r="AE1104" s="2"/>
      <c r="AF1104" s="2"/>
      <c r="AG1104" s="2"/>
      <c r="AH1104" s="2"/>
      <c r="AI1104" s="2"/>
      <c r="AJ1104" s="2"/>
      <c r="AK1104" s="2"/>
      <c r="AL1104" s="2"/>
      <c r="AM1104" s="2"/>
      <c r="AN1104" s="2"/>
      <c r="AO1104" s="2"/>
    </row>
    <row r="1105" spans="1:41" ht="15.75" customHeight="1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2"/>
      <c r="S1105" s="2"/>
      <c r="T1105" s="2"/>
      <c r="U1105" s="2"/>
      <c r="V1105" s="2"/>
      <c r="W1105" s="2"/>
      <c r="X1105" s="2"/>
      <c r="Y1105" s="2"/>
      <c r="Z1105" s="2"/>
      <c r="AA1105" s="2"/>
      <c r="AB1105" s="2"/>
      <c r="AC1105" s="2"/>
      <c r="AD1105" s="2"/>
      <c r="AE1105" s="2"/>
      <c r="AF1105" s="2"/>
      <c r="AG1105" s="2"/>
      <c r="AH1105" s="2"/>
      <c r="AI1105" s="2"/>
      <c r="AJ1105" s="2"/>
      <c r="AK1105" s="2"/>
      <c r="AL1105" s="2"/>
      <c r="AM1105" s="2"/>
      <c r="AN1105" s="2"/>
      <c r="AO1105" s="2"/>
    </row>
    <row r="1106" spans="1:41" ht="15.75" customHeight="1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2"/>
      <c r="S1106" s="2"/>
      <c r="T1106" s="2"/>
      <c r="U1106" s="2"/>
      <c r="V1106" s="2"/>
      <c r="W1106" s="2"/>
      <c r="X1106" s="2"/>
      <c r="Y1106" s="2"/>
      <c r="Z1106" s="2"/>
      <c r="AA1106" s="2"/>
      <c r="AB1106" s="2"/>
      <c r="AC1106" s="2"/>
      <c r="AD1106" s="2"/>
      <c r="AE1106" s="2"/>
      <c r="AF1106" s="2"/>
      <c r="AG1106" s="2"/>
      <c r="AH1106" s="2"/>
      <c r="AI1106" s="2"/>
      <c r="AJ1106" s="2"/>
      <c r="AK1106" s="2"/>
      <c r="AL1106" s="2"/>
      <c r="AM1106" s="2"/>
      <c r="AN1106" s="2"/>
      <c r="AO1106" s="2"/>
    </row>
    <row r="1107" spans="1:41" ht="15.75" customHeight="1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2"/>
      <c r="S1107" s="2"/>
      <c r="T1107" s="2"/>
      <c r="U1107" s="2"/>
      <c r="V1107" s="2"/>
      <c r="W1107" s="2"/>
      <c r="X1107" s="2"/>
      <c r="Y1107" s="2"/>
      <c r="Z1107" s="2"/>
      <c r="AA1107" s="2"/>
      <c r="AB1107" s="2"/>
      <c r="AC1107" s="2"/>
      <c r="AD1107" s="2"/>
      <c r="AE1107" s="2"/>
      <c r="AF1107" s="2"/>
      <c r="AG1107" s="2"/>
      <c r="AH1107" s="2"/>
      <c r="AI1107" s="2"/>
      <c r="AJ1107" s="2"/>
      <c r="AK1107" s="2"/>
      <c r="AL1107" s="2"/>
      <c r="AM1107" s="2"/>
      <c r="AN1107" s="2"/>
      <c r="AO1107" s="2"/>
    </row>
    <row r="1108" spans="1:41" ht="15.75" customHeight="1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2"/>
      <c r="R1108" s="2"/>
      <c r="S1108" s="2"/>
      <c r="T1108" s="2"/>
      <c r="U1108" s="2"/>
      <c r="V1108" s="2"/>
      <c r="W1108" s="2"/>
      <c r="X1108" s="2"/>
      <c r="Y1108" s="2"/>
      <c r="Z1108" s="2"/>
      <c r="AA1108" s="2"/>
      <c r="AB1108" s="2"/>
      <c r="AC1108" s="2"/>
      <c r="AD1108" s="2"/>
      <c r="AE1108" s="2"/>
      <c r="AF1108" s="2"/>
      <c r="AG1108" s="2"/>
      <c r="AH1108" s="2"/>
      <c r="AI1108" s="2"/>
      <c r="AJ1108" s="2"/>
      <c r="AK1108" s="2"/>
      <c r="AL1108" s="2"/>
      <c r="AM1108" s="2"/>
      <c r="AN1108" s="2"/>
      <c r="AO1108" s="2"/>
    </row>
    <row r="1109" spans="1:41" ht="15.75" customHeight="1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Q1109" s="2"/>
      <c r="R1109" s="2"/>
      <c r="S1109" s="2"/>
      <c r="T1109" s="2"/>
      <c r="U1109" s="2"/>
      <c r="V1109" s="2"/>
      <c r="W1109" s="2"/>
      <c r="X1109" s="2"/>
      <c r="Y1109" s="2"/>
      <c r="Z1109" s="2"/>
      <c r="AA1109" s="2"/>
      <c r="AB1109" s="2"/>
      <c r="AC1109" s="2"/>
      <c r="AD1109" s="2"/>
      <c r="AE1109" s="2"/>
      <c r="AF1109" s="2"/>
      <c r="AG1109" s="2"/>
      <c r="AH1109" s="2"/>
      <c r="AI1109" s="2"/>
      <c r="AJ1109" s="2"/>
      <c r="AK1109" s="2"/>
      <c r="AL1109" s="2"/>
      <c r="AM1109" s="2"/>
      <c r="AN1109" s="2"/>
      <c r="AO1109" s="2"/>
    </row>
    <row r="1110" spans="1:41" ht="15.75" customHeight="1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2"/>
      <c r="R1110" s="2"/>
      <c r="S1110" s="2"/>
      <c r="T1110" s="2"/>
      <c r="U1110" s="2"/>
      <c r="V1110" s="2"/>
      <c r="W1110" s="2"/>
      <c r="X1110" s="2"/>
      <c r="Y1110" s="2"/>
      <c r="Z1110" s="2"/>
      <c r="AA1110" s="2"/>
      <c r="AB1110" s="2"/>
      <c r="AC1110" s="2"/>
      <c r="AD1110" s="2"/>
      <c r="AE1110" s="2"/>
      <c r="AF1110" s="2"/>
      <c r="AG1110" s="2"/>
      <c r="AH1110" s="2"/>
      <c r="AI1110" s="2"/>
      <c r="AJ1110" s="2"/>
      <c r="AK1110" s="2"/>
      <c r="AL1110" s="2"/>
      <c r="AM1110" s="2"/>
      <c r="AN1110" s="2"/>
      <c r="AO1110" s="2"/>
    </row>
    <row r="1111" spans="1:41" ht="15.75" customHeight="1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Q1111" s="2"/>
      <c r="R1111" s="2"/>
      <c r="S1111" s="2"/>
      <c r="T1111" s="2"/>
      <c r="U1111" s="2"/>
      <c r="V1111" s="2"/>
      <c r="W1111" s="2"/>
      <c r="X1111" s="2"/>
      <c r="Y1111" s="2"/>
      <c r="Z1111" s="2"/>
      <c r="AA1111" s="2"/>
      <c r="AB1111" s="2"/>
      <c r="AC1111" s="2"/>
      <c r="AD1111" s="2"/>
      <c r="AE1111" s="2"/>
      <c r="AF1111" s="2"/>
      <c r="AG1111" s="2"/>
      <c r="AH1111" s="2"/>
      <c r="AI1111" s="2"/>
      <c r="AJ1111" s="2"/>
      <c r="AK1111" s="2"/>
      <c r="AL1111" s="2"/>
      <c r="AM1111" s="2"/>
      <c r="AN1111" s="2"/>
      <c r="AO1111" s="2"/>
    </row>
    <row r="1112" spans="1:41" ht="15.75" customHeight="1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Q1112" s="2"/>
      <c r="R1112" s="2"/>
      <c r="S1112" s="2"/>
      <c r="T1112" s="2"/>
      <c r="U1112" s="2"/>
      <c r="V1112" s="2"/>
      <c r="W1112" s="2"/>
      <c r="X1112" s="2"/>
      <c r="Y1112" s="2"/>
      <c r="Z1112" s="2"/>
      <c r="AA1112" s="2"/>
      <c r="AB1112" s="2"/>
      <c r="AC1112" s="2"/>
      <c r="AD1112" s="2"/>
      <c r="AE1112" s="2"/>
      <c r="AF1112" s="2"/>
      <c r="AG1112" s="2"/>
      <c r="AH1112" s="2"/>
      <c r="AI1112" s="2"/>
      <c r="AJ1112" s="2"/>
      <c r="AK1112" s="2"/>
      <c r="AL1112" s="2"/>
      <c r="AM1112" s="2"/>
      <c r="AN1112" s="2"/>
      <c r="AO1112" s="2"/>
    </row>
    <row r="1113" spans="1:41" ht="15.75" customHeight="1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Q1113" s="2"/>
      <c r="R1113" s="2"/>
      <c r="S1113" s="2"/>
      <c r="T1113" s="2"/>
      <c r="U1113" s="2"/>
      <c r="V1113" s="2"/>
      <c r="W1113" s="2"/>
      <c r="X1113" s="2"/>
      <c r="Y1113" s="2"/>
      <c r="Z1113" s="2"/>
      <c r="AA1113" s="2"/>
      <c r="AB1113" s="2"/>
      <c r="AC1113" s="2"/>
      <c r="AD1113" s="2"/>
      <c r="AE1113" s="2"/>
      <c r="AF1113" s="2"/>
      <c r="AG1113" s="2"/>
      <c r="AH1113" s="2"/>
      <c r="AI1113" s="2"/>
      <c r="AJ1113" s="2"/>
      <c r="AK1113" s="2"/>
      <c r="AL1113" s="2"/>
      <c r="AM1113" s="2"/>
      <c r="AN1113" s="2"/>
      <c r="AO1113" s="2"/>
    </row>
    <row r="1114" spans="1:41" ht="15.75" customHeight="1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2"/>
      <c r="R1114" s="2"/>
      <c r="S1114" s="2"/>
      <c r="T1114" s="2"/>
      <c r="U1114" s="2"/>
      <c r="V1114" s="2"/>
      <c r="W1114" s="2"/>
      <c r="X1114" s="2"/>
      <c r="Y1114" s="2"/>
      <c r="Z1114" s="2"/>
      <c r="AA1114" s="2"/>
      <c r="AB1114" s="2"/>
      <c r="AC1114" s="2"/>
      <c r="AD1114" s="2"/>
      <c r="AE1114" s="2"/>
      <c r="AF1114" s="2"/>
      <c r="AG1114" s="2"/>
      <c r="AH1114" s="2"/>
      <c r="AI1114" s="2"/>
      <c r="AJ1114" s="2"/>
      <c r="AK1114" s="2"/>
      <c r="AL1114" s="2"/>
      <c r="AM1114" s="2"/>
      <c r="AN1114" s="2"/>
      <c r="AO1114" s="2"/>
    </row>
    <row r="1115" spans="1:41" ht="15.75" customHeight="1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Q1115" s="2"/>
      <c r="R1115" s="2"/>
      <c r="S1115" s="2"/>
      <c r="T1115" s="2"/>
      <c r="U1115" s="2"/>
      <c r="V1115" s="2"/>
      <c r="W1115" s="2"/>
      <c r="X1115" s="2"/>
      <c r="Y1115" s="2"/>
      <c r="Z1115" s="2"/>
      <c r="AA1115" s="2"/>
      <c r="AB1115" s="2"/>
      <c r="AC1115" s="2"/>
      <c r="AD1115" s="2"/>
      <c r="AE1115" s="2"/>
      <c r="AF1115" s="2"/>
      <c r="AG1115" s="2"/>
      <c r="AH1115" s="2"/>
      <c r="AI1115" s="2"/>
      <c r="AJ1115" s="2"/>
      <c r="AK1115" s="2"/>
      <c r="AL1115" s="2"/>
      <c r="AM1115" s="2"/>
      <c r="AN1115" s="2"/>
      <c r="AO1115" s="2"/>
    </row>
    <row r="1116" spans="1:41" ht="15.75" customHeight="1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2"/>
      <c r="S1116" s="2"/>
      <c r="T1116" s="2"/>
      <c r="U1116" s="2"/>
      <c r="V1116" s="2"/>
      <c r="W1116" s="2"/>
      <c r="X1116" s="2"/>
      <c r="Y1116" s="2"/>
      <c r="Z1116" s="2"/>
      <c r="AA1116" s="2"/>
      <c r="AB1116" s="2"/>
      <c r="AC1116" s="2"/>
      <c r="AD1116" s="2"/>
      <c r="AE1116" s="2"/>
      <c r="AF1116" s="2"/>
      <c r="AG1116" s="2"/>
      <c r="AH1116" s="2"/>
      <c r="AI1116" s="2"/>
      <c r="AJ1116" s="2"/>
      <c r="AK1116" s="2"/>
      <c r="AL1116" s="2"/>
      <c r="AM1116" s="2"/>
      <c r="AN1116" s="2"/>
      <c r="AO1116" s="2"/>
    </row>
    <row r="1117" spans="1:41" ht="15.75" customHeight="1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R1117" s="2"/>
      <c r="S1117" s="2"/>
      <c r="T1117" s="2"/>
      <c r="U1117" s="2"/>
      <c r="V1117" s="2"/>
      <c r="W1117" s="2"/>
      <c r="X1117" s="2"/>
      <c r="Y1117" s="2"/>
      <c r="Z1117" s="2"/>
      <c r="AA1117" s="2"/>
      <c r="AB1117" s="2"/>
      <c r="AC1117" s="2"/>
      <c r="AD1117" s="2"/>
      <c r="AE1117" s="2"/>
      <c r="AF1117" s="2"/>
      <c r="AG1117" s="2"/>
      <c r="AH1117" s="2"/>
      <c r="AI1117" s="2"/>
      <c r="AJ1117" s="2"/>
      <c r="AK1117" s="2"/>
      <c r="AL1117" s="2"/>
      <c r="AM1117" s="2"/>
      <c r="AN1117" s="2"/>
      <c r="AO1117" s="2"/>
    </row>
    <row r="1118" spans="1:41" ht="15.75" customHeight="1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2"/>
      <c r="R1118" s="2"/>
      <c r="S1118" s="2"/>
      <c r="T1118" s="2"/>
      <c r="U1118" s="2"/>
      <c r="V1118" s="2"/>
      <c r="W1118" s="2"/>
      <c r="X1118" s="2"/>
      <c r="Y1118" s="2"/>
      <c r="Z1118" s="2"/>
      <c r="AA1118" s="2"/>
      <c r="AB1118" s="2"/>
      <c r="AC1118" s="2"/>
      <c r="AD1118" s="2"/>
      <c r="AE1118" s="2"/>
      <c r="AF1118" s="2"/>
      <c r="AG1118" s="2"/>
      <c r="AH1118" s="2"/>
      <c r="AI1118" s="2"/>
      <c r="AJ1118" s="2"/>
      <c r="AK1118" s="2"/>
      <c r="AL1118" s="2"/>
      <c r="AM1118" s="2"/>
      <c r="AN1118" s="2"/>
      <c r="AO1118" s="2"/>
    </row>
    <row r="1119" spans="1:41" ht="15.75" customHeight="1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2"/>
      <c r="R1119" s="2"/>
      <c r="S1119" s="2"/>
      <c r="T1119" s="2"/>
      <c r="U1119" s="2"/>
      <c r="V1119" s="2"/>
      <c r="W1119" s="2"/>
      <c r="X1119" s="2"/>
      <c r="Y1119" s="2"/>
      <c r="Z1119" s="2"/>
      <c r="AA1119" s="2"/>
      <c r="AB1119" s="2"/>
      <c r="AC1119" s="2"/>
      <c r="AD1119" s="2"/>
      <c r="AE1119" s="2"/>
      <c r="AF1119" s="2"/>
      <c r="AG1119" s="2"/>
      <c r="AH1119" s="2"/>
      <c r="AI1119" s="2"/>
      <c r="AJ1119" s="2"/>
      <c r="AK1119" s="2"/>
      <c r="AL1119" s="2"/>
      <c r="AM1119" s="2"/>
      <c r="AN1119" s="2"/>
      <c r="AO1119" s="2"/>
    </row>
    <row r="1120" spans="1:41" ht="15.75" customHeight="1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Q1120" s="2"/>
      <c r="R1120" s="2"/>
      <c r="S1120" s="2"/>
      <c r="T1120" s="2"/>
      <c r="U1120" s="2"/>
      <c r="V1120" s="2"/>
      <c r="W1120" s="2"/>
      <c r="X1120" s="2"/>
      <c r="Y1120" s="2"/>
      <c r="Z1120" s="2"/>
      <c r="AA1120" s="2"/>
      <c r="AB1120" s="2"/>
      <c r="AC1120" s="2"/>
      <c r="AD1120" s="2"/>
      <c r="AE1120" s="2"/>
      <c r="AF1120" s="2"/>
      <c r="AG1120" s="2"/>
      <c r="AH1120" s="2"/>
      <c r="AI1120" s="2"/>
      <c r="AJ1120" s="2"/>
      <c r="AK1120" s="2"/>
      <c r="AL1120" s="2"/>
      <c r="AM1120" s="2"/>
      <c r="AN1120" s="2"/>
      <c r="AO1120" s="2"/>
    </row>
    <row r="1121" spans="1:41" ht="15.75" customHeight="1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  <c r="P1121" s="2"/>
      <c r="Q1121" s="2"/>
      <c r="R1121" s="2"/>
      <c r="S1121" s="2"/>
      <c r="T1121" s="2"/>
      <c r="U1121" s="2"/>
      <c r="V1121" s="2"/>
      <c r="W1121" s="2"/>
      <c r="X1121" s="2"/>
      <c r="Y1121" s="2"/>
      <c r="Z1121" s="2"/>
      <c r="AA1121" s="2"/>
      <c r="AB1121" s="2"/>
      <c r="AC1121" s="2"/>
      <c r="AD1121" s="2"/>
      <c r="AE1121" s="2"/>
      <c r="AF1121" s="2"/>
      <c r="AG1121" s="2"/>
      <c r="AH1121" s="2"/>
      <c r="AI1121" s="2"/>
      <c r="AJ1121" s="2"/>
      <c r="AK1121" s="2"/>
      <c r="AL1121" s="2"/>
      <c r="AM1121" s="2"/>
      <c r="AN1121" s="2"/>
      <c r="AO1121" s="2"/>
    </row>
    <row r="1122" spans="1:41" ht="15.75" customHeight="1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2"/>
      <c r="R1122" s="2"/>
      <c r="S1122" s="2"/>
      <c r="T1122" s="2"/>
      <c r="U1122" s="2"/>
      <c r="V1122" s="2"/>
      <c r="W1122" s="2"/>
      <c r="X1122" s="2"/>
      <c r="Y1122" s="2"/>
      <c r="Z1122" s="2"/>
      <c r="AA1122" s="2"/>
      <c r="AB1122" s="2"/>
      <c r="AC1122" s="2"/>
      <c r="AD1122" s="2"/>
      <c r="AE1122" s="2"/>
      <c r="AF1122" s="2"/>
      <c r="AG1122" s="2"/>
      <c r="AH1122" s="2"/>
      <c r="AI1122" s="2"/>
      <c r="AJ1122" s="2"/>
      <c r="AK1122" s="2"/>
      <c r="AL1122" s="2"/>
      <c r="AM1122" s="2"/>
      <c r="AN1122" s="2"/>
      <c r="AO1122" s="2"/>
    </row>
    <row r="1123" spans="1:41" ht="15.75" customHeight="1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2"/>
      <c r="R1123" s="2"/>
      <c r="S1123" s="2"/>
      <c r="T1123" s="2"/>
      <c r="U1123" s="2"/>
      <c r="V1123" s="2"/>
      <c r="W1123" s="2"/>
      <c r="X1123" s="2"/>
      <c r="Y1123" s="2"/>
      <c r="Z1123" s="2"/>
      <c r="AA1123" s="2"/>
      <c r="AB1123" s="2"/>
      <c r="AC1123" s="2"/>
      <c r="AD1123" s="2"/>
      <c r="AE1123" s="2"/>
      <c r="AF1123" s="2"/>
      <c r="AG1123" s="2"/>
      <c r="AH1123" s="2"/>
      <c r="AI1123" s="2"/>
      <c r="AJ1123" s="2"/>
      <c r="AK1123" s="2"/>
      <c r="AL1123" s="2"/>
      <c r="AM1123" s="2"/>
      <c r="AN1123" s="2"/>
      <c r="AO1123" s="2"/>
    </row>
    <row r="1124" spans="1:41" ht="15.75" customHeight="1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2"/>
      <c r="S1124" s="2"/>
      <c r="T1124" s="2"/>
      <c r="U1124" s="2"/>
      <c r="V1124" s="2"/>
      <c r="W1124" s="2"/>
      <c r="X1124" s="2"/>
      <c r="Y1124" s="2"/>
      <c r="Z1124" s="2"/>
      <c r="AA1124" s="2"/>
      <c r="AB1124" s="2"/>
      <c r="AC1124" s="2"/>
      <c r="AD1124" s="2"/>
      <c r="AE1124" s="2"/>
      <c r="AF1124" s="2"/>
      <c r="AG1124" s="2"/>
      <c r="AH1124" s="2"/>
      <c r="AI1124" s="2"/>
      <c r="AJ1124" s="2"/>
      <c r="AK1124" s="2"/>
      <c r="AL1124" s="2"/>
      <c r="AM1124" s="2"/>
      <c r="AN1124" s="2"/>
      <c r="AO1124" s="2"/>
    </row>
    <row r="1125" spans="1:41" ht="15.75" customHeight="1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2"/>
      <c r="R1125" s="2"/>
      <c r="S1125" s="2"/>
      <c r="T1125" s="2"/>
      <c r="U1125" s="2"/>
      <c r="V1125" s="2"/>
      <c r="W1125" s="2"/>
      <c r="X1125" s="2"/>
      <c r="Y1125" s="2"/>
      <c r="Z1125" s="2"/>
      <c r="AA1125" s="2"/>
      <c r="AB1125" s="2"/>
      <c r="AC1125" s="2"/>
      <c r="AD1125" s="2"/>
      <c r="AE1125" s="2"/>
      <c r="AF1125" s="2"/>
      <c r="AG1125" s="2"/>
      <c r="AH1125" s="2"/>
      <c r="AI1125" s="2"/>
      <c r="AJ1125" s="2"/>
      <c r="AK1125" s="2"/>
      <c r="AL1125" s="2"/>
      <c r="AM1125" s="2"/>
      <c r="AN1125" s="2"/>
      <c r="AO1125" s="2"/>
    </row>
    <row r="1126" spans="1:41" ht="15.75" customHeight="1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R1126" s="2"/>
      <c r="S1126" s="2"/>
      <c r="T1126" s="2"/>
      <c r="U1126" s="2"/>
      <c r="V1126" s="2"/>
      <c r="W1126" s="2"/>
      <c r="X1126" s="2"/>
      <c r="Y1126" s="2"/>
      <c r="Z1126" s="2"/>
      <c r="AA1126" s="2"/>
      <c r="AB1126" s="2"/>
      <c r="AC1126" s="2"/>
      <c r="AD1126" s="2"/>
      <c r="AE1126" s="2"/>
      <c r="AF1126" s="2"/>
      <c r="AG1126" s="2"/>
      <c r="AH1126" s="2"/>
      <c r="AI1126" s="2"/>
      <c r="AJ1126" s="2"/>
      <c r="AK1126" s="2"/>
      <c r="AL1126" s="2"/>
      <c r="AM1126" s="2"/>
      <c r="AN1126" s="2"/>
      <c r="AO1126" s="2"/>
    </row>
    <row r="1127" spans="1:41" ht="15.75" customHeight="1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2"/>
      <c r="S1127" s="2"/>
      <c r="T1127" s="2"/>
      <c r="U1127" s="2"/>
      <c r="V1127" s="2"/>
      <c r="W1127" s="2"/>
      <c r="X1127" s="2"/>
      <c r="Y1127" s="2"/>
      <c r="Z1127" s="2"/>
      <c r="AA1127" s="2"/>
      <c r="AB1127" s="2"/>
      <c r="AC1127" s="2"/>
      <c r="AD1127" s="2"/>
      <c r="AE1127" s="2"/>
      <c r="AF1127" s="2"/>
      <c r="AG1127" s="2"/>
      <c r="AH1127" s="2"/>
      <c r="AI1127" s="2"/>
      <c r="AJ1127" s="2"/>
      <c r="AK1127" s="2"/>
      <c r="AL1127" s="2"/>
      <c r="AM1127" s="2"/>
      <c r="AN1127" s="2"/>
      <c r="AO1127" s="2"/>
    </row>
    <row r="1128" spans="1:41" ht="15.75" customHeight="1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2"/>
      <c r="R1128" s="2"/>
      <c r="S1128" s="2"/>
      <c r="T1128" s="2"/>
      <c r="U1128" s="2"/>
      <c r="V1128" s="2"/>
      <c r="W1128" s="2"/>
      <c r="X1128" s="2"/>
      <c r="Y1128" s="2"/>
      <c r="Z1128" s="2"/>
      <c r="AA1128" s="2"/>
      <c r="AB1128" s="2"/>
      <c r="AC1128" s="2"/>
      <c r="AD1128" s="2"/>
      <c r="AE1128" s="2"/>
      <c r="AF1128" s="2"/>
      <c r="AG1128" s="2"/>
      <c r="AH1128" s="2"/>
      <c r="AI1128" s="2"/>
      <c r="AJ1128" s="2"/>
      <c r="AK1128" s="2"/>
      <c r="AL1128" s="2"/>
      <c r="AM1128" s="2"/>
      <c r="AN1128" s="2"/>
      <c r="AO1128" s="2"/>
    </row>
    <row r="1129" spans="1:41" ht="15.75" customHeight="1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2"/>
      <c r="R1129" s="2"/>
      <c r="S1129" s="2"/>
      <c r="T1129" s="2"/>
      <c r="U1129" s="2"/>
      <c r="V1129" s="2"/>
      <c r="W1129" s="2"/>
      <c r="X1129" s="2"/>
      <c r="Y1129" s="2"/>
      <c r="Z1129" s="2"/>
      <c r="AA1129" s="2"/>
      <c r="AB1129" s="2"/>
      <c r="AC1129" s="2"/>
      <c r="AD1129" s="2"/>
      <c r="AE1129" s="2"/>
      <c r="AF1129" s="2"/>
      <c r="AG1129" s="2"/>
      <c r="AH1129" s="2"/>
      <c r="AI1129" s="2"/>
      <c r="AJ1129" s="2"/>
      <c r="AK1129" s="2"/>
      <c r="AL1129" s="2"/>
      <c r="AM1129" s="2"/>
      <c r="AN1129" s="2"/>
      <c r="AO1129" s="2"/>
    </row>
    <row r="1130" spans="1:41" ht="15.75" customHeight="1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2"/>
      <c r="S1130" s="2"/>
      <c r="T1130" s="2"/>
      <c r="U1130" s="2"/>
      <c r="V1130" s="2"/>
      <c r="W1130" s="2"/>
      <c r="X1130" s="2"/>
      <c r="Y1130" s="2"/>
      <c r="Z1130" s="2"/>
      <c r="AA1130" s="2"/>
      <c r="AB1130" s="2"/>
      <c r="AC1130" s="2"/>
      <c r="AD1130" s="2"/>
      <c r="AE1130" s="2"/>
      <c r="AF1130" s="2"/>
      <c r="AG1130" s="2"/>
      <c r="AH1130" s="2"/>
      <c r="AI1130" s="2"/>
      <c r="AJ1130" s="2"/>
      <c r="AK1130" s="2"/>
      <c r="AL1130" s="2"/>
      <c r="AM1130" s="2"/>
      <c r="AN1130" s="2"/>
      <c r="AO1130" s="2"/>
    </row>
    <row r="1131" spans="1:41" ht="15.75" customHeight="1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R1131" s="2"/>
      <c r="S1131" s="2"/>
      <c r="T1131" s="2"/>
      <c r="U1131" s="2"/>
      <c r="V1131" s="2"/>
      <c r="W1131" s="2"/>
      <c r="X1131" s="2"/>
      <c r="Y1131" s="2"/>
      <c r="Z1131" s="2"/>
      <c r="AA1131" s="2"/>
      <c r="AB1131" s="2"/>
      <c r="AC1131" s="2"/>
      <c r="AD1131" s="2"/>
      <c r="AE1131" s="2"/>
      <c r="AF1131" s="2"/>
      <c r="AG1131" s="2"/>
      <c r="AH1131" s="2"/>
      <c r="AI1131" s="2"/>
      <c r="AJ1131" s="2"/>
      <c r="AK1131" s="2"/>
      <c r="AL1131" s="2"/>
      <c r="AM1131" s="2"/>
      <c r="AN1131" s="2"/>
      <c r="AO1131" s="2"/>
    </row>
    <row r="1132" spans="1:41" ht="15.75" customHeight="1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2"/>
      <c r="S1132" s="2"/>
      <c r="T1132" s="2"/>
      <c r="U1132" s="2"/>
      <c r="V1132" s="2"/>
      <c r="W1132" s="2"/>
      <c r="X1132" s="2"/>
      <c r="Y1132" s="2"/>
      <c r="Z1132" s="2"/>
      <c r="AA1132" s="2"/>
      <c r="AB1132" s="2"/>
      <c r="AC1132" s="2"/>
      <c r="AD1132" s="2"/>
      <c r="AE1132" s="2"/>
      <c r="AF1132" s="2"/>
      <c r="AG1132" s="2"/>
      <c r="AH1132" s="2"/>
      <c r="AI1132" s="2"/>
      <c r="AJ1132" s="2"/>
      <c r="AK1132" s="2"/>
      <c r="AL1132" s="2"/>
      <c r="AM1132" s="2"/>
      <c r="AN1132" s="2"/>
      <c r="AO1132" s="2"/>
    </row>
    <row r="1133" spans="1:41" ht="15.75" customHeight="1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Q1133" s="2"/>
      <c r="R1133" s="2"/>
      <c r="S1133" s="2"/>
      <c r="T1133" s="2"/>
      <c r="U1133" s="2"/>
      <c r="V1133" s="2"/>
      <c r="W1133" s="2"/>
      <c r="X1133" s="2"/>
      <c r="Y1133" s="2"/>
      <c r="Z1133" s="2"/>
      <c r="AA1133" s="2"/>
      <c r="AB1133" s="2"/>
      <c r="AC1133" s="2"/>
      <c r="AD1133" s="2"/>
      <c r="AE1133" s="2"/>
      <c r="AF1133" s="2"/>
      <c r="AG1133" s="2"/>
      <c r="AH1133" s="2"/>
      <c r="AI1133" s="2"/>
      <c r="AJ1133" s="2"/>
      <c r="AK1133" s="2"/>
      <c r="AL1133" s="2"/>
      <c r="AM1133" s="2"/>
      <c r="AN1133" s="2"/>
      <c r="AO1133" s="2"/>
    </row>
    <row r="1134" spans="1:41" ht="15.75" customHeight="1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R1134" s="2"/>
      <c r="S1134" s="2"/>
      <c r="T1134" s="2"/>
      <c r="U1134" s="2"/>
      <c r="V1134" s="2"/>
      <c r="W1134" s="2"/>
      <c r="X1134" s="2"/>
      <c r="Y1134" s="2"/>
      <c r="Z1134" s="2"/>
      <c r="AA1134" s="2"/>
      <c r="AB1134" s="2"/>
      <c r="AC1134" s="2"/>
      <c r="AD1134" s="2"/>
      <c r="AE1134" s="2"/>
      <c r="AF1134" s="2"/>
      <c r="AG1134" s="2"/>
      <c r="AH1134" s="2"/>
      <c r="AI1134" s="2"/>
      <c r="AJ1134" s="2"/>
      <c r="AK1134" s="2"/>
      <c r="AL1134" s="2"/>
      <c r="AM1134" s="2"/>
      <c r="AN1134" s="2"/>
      <c r="AO1134" s="2"/>
    </row>
    <row r="1135" spans="1:41" ht="15.75" customHeight="1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Q1135" s="2"/>
      <c r="R1135" s="2"/>
      <c r="S1135" s="2"/>
      <c r="T1135" s="2"/>
      <c r="U1135" s="2"/>
      <c r="V1135" s="2"/>
      <c r="W1135" s="2"/>
      <c r="X1135" s="2"/>
      <c r="Y1135" s="2"/>
      <c r="Z1135" s="2"/>
      <c r="AA1135" s="2"/>
      <c r="AB1135" s="2"/>
      <c r="AC1135" s="2"/>
      <c r="AD1135" s="2"/>
      <c r="AE1135" s="2"/>
      <c r="AF1135" s="2"/>
      <c r="AG1135" s="2"/>
      <c r="AH1135" s="2"/>
      <c r="AI1135" s="2"/>
      <c r="AJ1135" s="2"/>
      <c r="AK1135" s="2"/>
      <c r="AL1135" s="2"/>
      <c r="AM1135" s="2"/>
      <c r="AN1135" s="2"/>
      <c r="AO1135" s="2"/>
    </row>
    <row r="1136" spans="1:41" ht="15.75" customHeight="1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2"/>
      <c r="S1136" s="2"/>
      <c r="T1136" s="2"/>
      <c r="U1136" s="2"/>
      <c r="V1136" s="2"/>
      <c r="W1136" s="2"/>
      <c r="X1136" s="2"/>
      <c r="Y1136" s="2"/>
      <c r="Z1136" s="2"/>
      <c r="AA1136" s="2"/>
      <c r="AB1136" s="2"/>
      <c r="AC1136" s="2"/>
      <c r="AD1136" s="2"/>
      <c r="AE1136" s="2"/>
      <c r="AF1136" s="2"/>
      <c r="AG1136" s="2"/>
      <c r="AH1136" s="2"/>
      <c r="AI1136" s="2"/>
      <c r="AJ1136" s="2"/>
      <c r="AK1136" s="2"/>
      <c r="AL1136" s="2"/>
      <c r="AM1136" s="2"/>
      <c r="AN1136" s="2"/>
      <c r="AO1136" s="2"/>
    </row>
    <row r="1137" spans="1:41" ht="15.75" customHeight="1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2"/>
      <c r="S1137" s="2"/>
      <c r="T1137" s="2"/>
      <c r="U1137" s="2"/>
      <c r="V1137" s="2"/>
      <c r="W1137" s="2"/>
      <c r="X1137" s="2"/>
      <c r="Y1137" s="2"/>
      <c r="Z1137" s="2"/>
      <c r="AA1137" s="2"/>
      <c r="AB1137" s="2"/>
      <c r="AC1137" s="2"/>
      <c r="AD1137" s="2"/>
      <c r="AE1137" s="2"/>
      <c r="AF1137" s="2"/>
      <c r="AG1137" s="2"/>
      <c r="AH1137" s="2"/>
      <c r="AI1137" s="2"/>
      <c r="AJ1137" s="2"/>
      <c r="AK1137" s="2"/>
      <c r="AL1137" s="2"/>
      <c r="AM1137" s="2"/>
      <c r="AN1137" s="2"/>
      <c r="AO1137" s="2"/>
    </row>
    <row r="1138" spans="1:41" ht="15.75" customHeight="1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2"/>
      <c r="S1138" s="2"/>
      <c r="T1138" s="2"/>
      <c r="U1138" s="2"/>
      <c r="V1138" s="2"/>
      <c r="W1138" s="2"/>
      <c r="X1138" s="2"/>
      <c r="Y1138" s="2"/>
      <c r="Z1138" s="2"/>
      <c r="AA1138" s="2"/>
      <c r="AB1138" s="2"/>
      <c r="AC1138" s="2"/>
      <c r="AD1138" s="2"/>
      <c r="AE1138" s="2"/>
      <c r="AF1138" s="2"/>
      <c r="AG1138" s="2"/>
      <c r="AH1138" s="2"/>
      <c r="AI1138" s="2"/>
      <c r="AJ1138" s="2"/>
      <c r="AK1138" s="2"/>
      <c r="AL1138" s="2"/>
      <c r="AM1138" s="2"/>
      <c r="AN1138" s="2"/>
      <c r="AO1138" s="2"/>
    </row>
    <row r="1139" spans="1:41" ht="15.75" customHeight="1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2"/>
      <c r="R1139" s="2"/>
      <c r="S1139" s="2"/>
      <c r="T1139" s="2"/>
      <c r="U1139" s="2"/>
      <c r="V1139" s="2"/>
      <c r="W1139" s="2"/>
      <c r="X1139" s="2"/>
      <c r="Y1139" s="2"/>
      <c r="Z1139" s="2"/>
      <c r="AA1139" s="2"/>
      <c r="AB1139" s="2"/>
      <c r="AC1139" s="2"/>
      <c r="AD1139" s="2"/>
      <c r="AE1139" s="2"/>
      <c r="AF1139" s="2"/>
      <c r="AG1139" s="2"/>
      <c r="AH1139" s="2"/>
      <c r="AI1139" s="2"/>
      <c r="AJ1139" s="2"/>
      <c r="AK1139" s="2"/>
      <c r="AL1139" s="2"/>
      <c r="AM1139" s="2"/>
      <c r="AN1139" s="2"/>
      <c r="AO1139" s="2"/>
    </row>
    <row r="1140" spans="1:41" ht="15.75" customHeight="1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Q1140" s="2"/>
      <c r="R1140" s="2"/>
      <c r="S1140" s="2"/>
      <c r="T1140" s="2"/>
      <c r="U1140" s="2"/>
      <c r="V1140" s="2"/>
      <c r="W1140" s="2"/>
      <c r="X1140" s="2"/>
      <c r="Y1140" s="2"/>
      <c r="Z1140" s="2"/>
      <c r="AA1140" s="2"/>
      <c r="AB1140" s="2"/>
      <c r="AC1140" s="2"/>
      <c r="AD1140" s="2"/>
      <c r="AE1140" s="2"/>
      <c r="AF1140" s="2"/>
      <c r="AG1140" s="2"/>
      <c r="AH1140" s="2"/>
      <c r="AI1140" s="2"/>
      <c r="AJ1140" s="2"/>
      <c r="AK1140" s="2"/>
      <c r="AL1140" s="2"/>
      <c r="AM1140" s="2"/>
      <c r="AN1140" s="2"/>
      <c r="AO1140" s="2"/>
    </row>
    <row r="1141" spans="1:41" ht="15.75" customHeight="1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Q1141" s="2"/>
      <c r="R1141" s="2"/>
      <c r="S1141" s="2"/>
      <c r="T1141" s="2"/>
      <c r="U1141" s="2"/>
      <c r="V1141" s="2"/>
      <c r="W1141" s="2"/>
      <c r="X1141" s="2"/>
      <c r="Y1141" s="2"/>
      <c r="Z1141" s="2"/>
      <c r="AA1141" s="2"/>
      <c r="AB1141" s="2"/>
      <c r="AC1141" s="2"/>
      <c r="AD1141" s="2"/>
      <c r="AE1141" s="2"/>
      <c r="AF1141" s="2"/>
      <c r="AG1141" s="2"/>
      <c r="AH1141" s="2"/>
      <c r="AI1141" s="2"/>
      <c r="AJ1141" s="2"/>
      <c r="AK1141" s="2"/>
      <c r="AL1141" s="2"/>
      <c r="AM1141" s="2"/>
      <c r="AN1141" s="2"/>
      <c r="AO1141" s="2"/>
    </row>
    <row r="1142" spans="1:41" ht="15.75" customHeight="1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Q1142" s="2"/>
      <c r="R1142" s="2"/>
      <c r="S1142" s="2"/>
      <c r="T1142" s="2"/>
      <c r="U1142" s="2"/>
      <c r="V1142" s="2"/>
      <c r="W1142" s="2"/>
      <c r="X1142" s="2"/>
      <c r="Y1142" s="2"/>
      <c r="Z1142" s="2"/>
      <c r="AA1142" s="2"/>
      <c r="AB1142" s="2"/>
      <c r="AC1142" s="2"/>
      <c r="AD1142" s="2"/>
      <c r="AE1142" s="2"/>
      <c r="AF1142" s="2"/>
      <c r="AG1142" s="2"/>
      <c r="AH1142" s="2"/>
      <c r="AI1142" s="2"/>
      <c r="AJ1142" s="2"/>
      <c r="AK1142" s="2"/>
      <c r="AL1142" s="2"/>
      <c r="AM1142" s="2"/>
      <c r="AN1142" s="2"/>
      <c r="AO1142" s="2"/>
    </row>
    <row r="1143" spans="1:41" ht="15.75" customHeight="1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Q1143" s="2"/>
      <c r="R1143" s="2"/>
      <c r="S1143" s="2"/>
      <c r="T1143" s="2"/>
      <c r="U1143" s="2"/>
      <c r="V1143" s="2"/>
      <c r="W1143" s="2"/>
      <c r="X1143" s="2"/>
      <c r="Y1143" s="2"/>
      <c r="Z1143" s="2"/>
      <c r="AA1143" s="2"/>
      <c r="AB1143" s="2"/>
      <c r="AC1143" s="2"/>
      <c r="AD1143" s="2"/>
      <c r="AE1143" s="2"/>
      <c r="AF1143" s="2"/>
      <c r="AG1143" s="2"/>
      <c r="AH1143" s="2"/>
      <c r="AI1143" s="2"/>
      <c r="AJ1143" s="2"/>
      <c r="AK1143" s="2"/>
      <c r="AL1143" s="2"/>
      <c r="AM1143" s="2"/>
      <c r="AN1143" s="2"/>
      <c r="AO1143" s="2"/>
    </row>
    <row r="1144" spans="1:41" ht="15.75" customHeight="1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  <c r="P1144" s="2"/>
      <c r="Q1144" s="2"/>
      <c r="R1144" s="2"/>
      <c r="S1144" s="2"/>
      <c r="T1144" s="2"/>
      <c r="U1144" s="2"/>
      <c r="V1144" s="2"/>
      <c r="W1144" s="2"/>
      <c r="X1144" s="2"/>
      <c r="Y1144" s="2"/>
      <c r="Z1144" s="2"/>
      <c r="AA1144" s="2"/>
      <c r="AB1144" s="2"/>
      <c r="AC1144" s="2"/>
      <c r="AD1144" s="2"/>
      <c r="AE1144" s="2"/>
      <c r="AF1144" s="2"/>
      <c r="AG1144" s="2"/>
      <c r="AH1144" s="2"/>
      <c r="AI1144" s="2"/>
      <c r="AJ1144" s="2"/>
      <c r="AK1144" s="2"/>
      <c r="AL1144" s="2"/>
      <c r="AM1144" s="2"/>
      <c r="AN1144" s="2"/>
      <c r="AO1144" s="2"/>
    </row>
    <row r="1145" spans="1:41" ht="15.75" customHeight="1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  <c r="P1145" s="2"/>
      <c r="Q1145" s="2"/>
      <c r="R1145" s="2"/>
      <c r="S1145" s="2"/>
      <c r="T1145" s="2"/>
      <c r="U1145" s="2"/>
      <c r="V1145" s="2"/>
      <c r="W1145" s="2"/>
      <c r="X1145" s="2"/>
      <c r="Y1145" s="2"/>
      <c r="Z1145" s="2"/>
      <c r="AA1145" s="2"/>
      <c r="AB1145" s="2"/>
      <c r="AC1145" s="2"/>
      <c r="AD1145" s="2"/>
      <c r="AE1145" s="2"/>
      <c r="AF1145" s="2"/>
      <c r="AG1145" s="2"/>
      <c r="AH1145" s="2"/>
      <c r="AI1145" s="2"/>
      <c r="AJ1145" s="2"/>
      <c r="AK1145" s="2"/>
      <c r="AL1145" s="2"/>
      <c r="AM1145" s="2"/>
      <c r="AN1145" s="2"/>
      <c r="AO1145" s="2"/>
    </row>
    <row r="1146" spans="1:41" ht="15.75" customHeight="1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Q1146" s="2"/>
      <c r="R1146" s="2"/>
      <c r="S1146" s="2"/>
      <c r="T1146" s="2"/>
      <c r="U1146" s="2"/>
      <c r="V1146" s="2"/>
      <c r="W1146" s="2"/>
      <c r="X1146" s="2"/>
      <c r="Y1146" s="2"/>
      <c r="Z1146" s="2"/>
      <c r="AA1146" s="2"/>
      <c r="AB1146" s="2"/>
      <c r="AC1146" s="2"/>
      <c r="AD1146" s="2"/>
      <c r="AE1146" s="2"/>
      <c r="AF1146" s="2"/>
      <c r="AG1146" s="2"/>
      <c r="AH1146" s="2"/>
      <c r="AI1146" s="2"/>
      <c r="AJ1146" s="2"/>
      <c r="AK1146" s="2"/>
      <c r="AL1146" s="2"/>
      <c r="AM1146" s="2"/>
      <c r="AN1146" s="2"/>
      <c r="AO1146" s="2"/>
    </row>
    <row r="1147" spans="1:41" ht="15.75" customHeight="1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  <c r="P1147" s="2"/>
      <c r="Q1147" s="2"/>
      <c r="R1147" s="2"/>
      <c r="S1147" s="2"/>
      <c r="T1147" s="2"/>
      <c r="U1147" s="2"/>
      <c r="V1147" s="2"/>
      <c r="W1147" s="2"/>
      <c r="X1147" s="2"/>
      <c r="Y1147" s="2"/>
      <c r="Z1147" s="2"/>
      <c r="AA1147" s="2"/>
      <c r="AB1147" s="2"/>
      <c r="AC1147" s="2"/>
      <c r="AD1147" s="2"/>
      <c r="AE1147" s="2"/>
      <c r="AF1147" s="2"/>
      <c r="AG1147" s="2"/>
      <c r="AH1147" s="2"/>
      <c r="AI1147" s="2"/>
      <c r="AJ1147" s="2"/>
      <c r="AK1147" s="2"/>
      <c r="AL1147" s="2"/>
      <c r="AM1147" s="2"/>
      <c r="AN1147" s="2"/>
      <c r="AO1147" s="2"/>
    </row>
    <row r="1148" spans="1:41" ht="15.75" customHeight="1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Q1148" s="2"/>
      <c r="R1148" s="2"/>
      <c r="S1148" s="2"/>
      <c r="T1148" s="2"/>
      <c r="U1148" s="2"/>
      <c r="V1148" s="2"/>
      <c r="W1148" s="2"/>
      <c r="X1148" s="2"/>
      <c r="Y1148" s="2"/>
      <c r="Z1148" s="2"/>
      <c r="AA1148" s="2"/>
      <c r="AB1148" s="2"/>
      <c r="AC1148" s="2"/>
      <c r="AD1148" s="2"/>
      <c r="AE1148" s="2"/>
      <c r="AF1148" s="2"/>
      <c r="AG1148" s="2"/>
      <c r="AH1148" s="2"/>
      <c r="AI1148" s="2"/>
      <c r="AJ1148" s="2"/>
      <c r="AK1148" s="2"/>
      <c r="AL1148" s="2"/>
      <c r="AM1148" s="2"/>
      <c r="AN1148" s="2"/>
      <c r="AO1148" s="2"/>
    </row>
    <row r="1149" spans="1:41" ht="15.75" customHeight="1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  <c r="P1149" s="2"/>
      <c r="Q1149" s="2"/>
      <c r="R1149" s="2"/>
      <c r="S1149" s="2"/>
      <c r="T1149" s="2"/>
      <c r="U1149" s="2"/>
      <c r="V1149" s="2"/>
      <c r="W1149" s="2"/>
      <c r="X1149" s="2"/>
      <c r="Y1149" s="2"/>
      <c r="Z1149" s="2"/>
      <c r="AA1149" s="2"/>
      <c r="AB1149" s="2"/>
      <c r="AC1149" s="2"/>
      <c r="AD1149" s="2"/>
      <c r="AE1149" s="2"/>
      <c r="AF1149" s="2"/>
      <c r="AG1149" s="2"/>
      <c r="AH1149" s="2"/>
      <c r="AI1149" s="2"/>
      <c r="AJ1149" s="2"/>
      <c r="AK1149" s="2"/>
      <c r="AL1149" s="2"/>
      <c r="AM1149" s="2"/>
      <c r="AN1149" s="2"/>
      <c r="AO1149" s="2"/>
    </row>
    <row r="1150" spans="1:41" ht="15.75" customHeight="1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Q1150" s="2"/>
      <c r="R1150" s="2"/>
      <c r="S1150" s="2"/>
      <c r="T1150" s="2"/>
      <c r="U1150" s="2"/>
      <c r="V1150" s="2"/>
      <c r="W1150" s="2"/>
      <c r="X1150" s="2"/>
      <c r="Y1150" s="2"/>
      <c r="Z1150" s="2"/>
      <c r="AA1150" s="2"/>
      <c r="AB1150" s="2"/>
      <c r="AC1150" s="2"/>
      <c r="AD1150" s="2"/>
      <c r="AE1150" s="2"/>
      <c r="AF1150" s="2"/>
      <c r="AG1150" s="2"/>
      <c r="AH1150" s="2"/>
      <c r="AI1150" s="2"/>
      <c r="AJ1150" s="2"/>
      <c r="AK1150" s="2"/>
      <c r="AL1150" s="2"/>
      <c r="AM1150" s="2"/>
      <c r="AN1150" s="2"/>
      <c r="AO1150" s="2"/>
    </row>
    <row r="1151" spans="1:41" ht="15.75" customHeight="1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Q1151" s="2"/>
      <c r="R1151" s="2"/>
      <c r="S1151" s="2"/>
      <c r="T1151" s="2"/>
      <c r="U1151" s="2"/>
      <c r="V1151" s="2"/>
      <c r="W1151" s="2"/>
      <c r="X1151" s="2"/>
      <c r="Y1151" s="2"/>
      <c r="Z1151" s="2"/>
      <c r="AA1151" s="2"/>
      <c r="AB1151" s="2"/>
      <c r="AC1151" s="2"/>
      <c r="AD1151" s="2"/>
      <c r="AE1151" s="2"/>
      <c r="AF1151" s="2"/>
      <c r="AG1151" s="2"/>
      <c r="AH1151" s="2"/>
      <c r="AI1151" s="2"/>
      <c r="AJ1151" s="2"/>
      <c r="AK1151" s="2"/>
      <c r="AL1151" s="2"/>
      <c r="AM1151" s="2"/>
      <c r="AN1151" s="2"/>
      <c r="AO1151" s="2"/>
    </row>
    <row r="1152" spans="1:41" ht="15.75" customHeight="1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  <c r="P1152" s="2"/>
      <c r="Q1152" s="2"/>
      <c r="R1152" s="2"/>
      <c r="S1152" s="2"/>
      <c r="T1152" s="2"/>
      <c r="U1152" s="2"/>
      <c r="V1152" s="2"/>
      <c r="W1152" s="2"/>
      <c r="X1152" s="2"/>
      <c r="Y1152" s="2"/>
      <c r="Z1152" s="2"/>
      <c r="AA1152" s="2"/>
      <c r="AB1152" s="2"/>
      <c r="AC1152" s="2"/>
      <c r="AD1152" s="2"/>
      <c r="AE1152" s="2"/>
      <c r="AF1152" s="2"/>
      <c r="AG1152" s="2"/>
      <c r="AH1152" s="2"/>
      <c r="AI1152" s="2"/>
      <c r="AJ1152" s="2"/>
      <c r="AK1152" s="2"/>
      <c r="AL1152" s="2"/>
      <c r="AM1152" s="2"/>
      <c r="AN1152" s="2"/>
      <c r="AO1152" s="2"/>
    </row>
    <row r="1153" spans="1:41" ht="15.75" customHeight="1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O1153" s="2"/>
      <c r="P1153" s="2"/>
      <c r="Q1153" s="2"/>
      <c r="R1153" s="2"/>
      <c r="S1153" s="2"/>
      <c r="T1153" s="2"/>
      <c r="U1153" s="2"/>
      <c r="V1153" s="2"/>
      <c r="W1153" s="2"/>
      <c r="X1153" s="2"/>
      <c r="Y1153" s="2"/>
      <c r="Z1153" s="2"/>
      <c r="AA1153" s="2"/>
      <c r="AB1153" s="2"/>
      <c r="AC1153" s="2"/>
      <c r="AD1153" s="2"/>
      <c r="AE1153" s="2"/>
      <c r="AF1153" s="2"/>
      <c r="AG1153" s="2"/>
      <c r="AH1153" s="2"/>
      <c r="AI1153" s="2"/>
      <c r="AJ1153" s="2"/>
      <c r="AK1153" s="2"/>
      <c r="AL1153" s="2"/>
      <c r="AM1153" s="2"/>
      <c r="AN1153" s="2"/>
      <c r="AO1153" s="2"/>
    </row>
    <row r="1154" spans="1:41" ht="15.75" customHeight="1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"/>
      <c r="P1154" s="2"/>
      <c r="Q1154" s="2"/>
      <c r="R1154" s="2"/>
      <c r="S1154" s="2"/>
      <c r="T1154" s="2"/>
      <c r="U1154" s="2"/>
      <c r="V1154" s="2"/>
      <c r="W1154" s="2"/>
      <c r="X1154" s="2"/>
      <c r="Y1154" s="2"/>
      <c r="Z1154" s="2"/>
      <c r="AA1154" s="2"/>
      <c r="AB1154" s="2"/>
      <c r="AC1154" s="2"/>
      <c r="AD1154" s="2"/>
      <c r="AE1154" s="2"/>
      <c r="AF1154" s="2"/>
      <c r="AG1154" s="2"/>
      <c r="AH1154" s="2"/>
      <c r="AI1154" s="2"/>
      <c r="AJ1154" s="2"/>
      <c r="AK1154" s="2"/>
      <c r="AL1154" s="2"/>
      <c r="AM1154" s="2"/>
      <c r="AN1154" s="2"/>
      <c r="AO1154" s="2"/>
    </row>
    <row r="1155" spans="1:41" ht="15.75" customHeight="1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"/>
      <c r="P1155" s="2"/>
      <c r="Q1155" s="2"/>
      <c r="R1155" s="2"/>
      <c r="S1155" s="2"/>
      <c r="T1155" s="2"/>
      <c r="U1155" s="2"/>
      <c r="V1155" s="2"/>
      <c r="W1155" s="2"/>
      <c r="X1155" s="2"/>
      <c r="Y1155" s="2"/>
      <c r="Z1155" s="2"/>
      <c r="AA1155" s="2"/>
      <c r="AB1155" s="2"/>
      <c r="AC1155" s="2"/>
      <c r="AD1155" s="2"/>
      <c r="AE1155" s="2"/>
      <c r="AF1155" s="2"/>
      <c r="AG1155" s="2"/>
      <c r="AH1155" s="2"/>
      <c r="AI1155" s="2"/>
      <c r="AJ1155" s="2"/>
      <c r="AK1155" s="2"/>
      <c r="AL1155" s="2"/>
      <c r="AM1155" s="2"/>
      <c r="AN1155" s="2"/>
      <c r="AO1155" s="2"/>
    </row>
    <row r="1156" spans="1:41" ht="15.75" customHeight="1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"/>
      <c r="P1156" s="2"/>
      <c r="Q1156" s="2"/>
      <c r="R1156" s="2"/>
      <c r="S1156" s="2"/>
      <c r="T1156" s="2"/>
      <c r="U1156" s="2"/>
      <c r="V1156" s="2"/>
      <c r="W1156" s="2"/>
      <c r="X1156" s="2"/>
      <c r="Y1156" s="2"/>
      <c r="Z1156" s="2"/>
      <c r="AA1156" s="2"/>
      <c r="AB1156" s="2"/>
      <c r="AC1156" s="2"/>
      <c r="AD1156" s="2"/>
      <c r="AE1156" s="2"/>
      <c r="AF1156" s="2"/>
      <c r="AG1156" s="2"/>
      <c r="AH1156" s="2"/>
      <c r="AI1156" s="2"/>
      <c r="AJ1156" s="2"/>
      <c r="AK1156" s="2"/>
      <c r="AL1156" s="2"/>
      <c r="AM1156" s="2"/>
      <c r="AN1156" s="2"/>
      <c r="AO1156" s="2"/>
    </row>
    <row r="1157" spans="1:41" ht="15.75" customHeight="1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/>
      <c r="P1157" s="2"/>
      <c r="Q1157" s="2"/>
      <c r="R1157" s="2"/>
      <c r="S1157" s="2"/>
      <c r="T1157" s="2"/>
      <c r="U1157" s="2"/>
      <c r="V1157" s="2"/>
      <c r="W1157" s="2"/>
      <c r="X1157" s="2"/>
      <c r="Y1157" s="2"/>
      <c r="Z1157" s="2"/>
      <c r="AA1157" s="2"/>
      <c r="AB1157" s="2"/>
      <c r="AC1157" s="2"/>
      <c r="AD1157" s="2"/>
      <c r="AE1157" s="2"/>
      <c r="AF1157" s="2"/>
      <c r="AG1157" s="2"/>
      <c r="AH1157" s="2"/>
      <c r="AI1157" s="2"/>
      <c r="AJ1157" s="2"/>
      <c r="AK1157" s="2"/>
      <c r="AL1157" s="2"/>
      <c r="AM1157" s="2"/>
      <c r="AN1157" s="2"/>
      <c r="AO1157" s="2"/>
    </row>
  </sheetData>
  <printOptions gridLines="1"/>
  <pageMargins left="0.25" right="0.25" top="0.75" bottom="0.75" header="0" footer="0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BG1024"/>
  <sheetViews>
    <sheetView workbookViewId="0">
      <selection activeCell="E36" sqref="E36"/>
    </sheetView>
  </sheetViews>
  <sheetFormatPr defaultColWidth="14.42578125" defaultRowHeight="15" customHeight="1"/>
  <cols>
    <col min="2" max="2" width="11.85546875" customWidth="1"/>
    <col min="3" max="3" width="7.140625" customWidth="1"/>
    <col min="4" max="4" width="8.42578125" customWidth="1"/>
    <col min="5" max="11" width="5.85546875" customWidth="1"/>
    <col min="12" max="12" width="7.85546875" customWidth="1"/>
    <col min="13" max="19" width="5.85546875" customWidth="1"/>
    <col min="20" max="20" width="7" customWidth="1"/>
    <col min="21" max="21" width="5.85546875" customWidth="1"/>
    <col min="22" max="25" width="7" customWidth="1"/>
    <col min="26" max="29" width="5.85546875" customWidth="1"/>
    <col min="30" max="33" width="7" customWidth="1"/>
    <col min="34" max="37" width="5.85546875" customWidth="1"/>
    <col min="38" max="41" width="7" customWidth="1"/>
    <col min="42" max="42" width="5.5703125" customWidth="1"/>
    <col min="43" max="43" width="3.85546875" customWidth="1"/>
    <col min="44" max="44" width="6.42578125" customWidth="1"/>
    <col min="45" max="45" width="8.85546875" customWidth="1"/>
  </cols>
  <sheetData>
    <row r="1" spans="1:59">
      <c r="A1" s="2" t="s">
        <v>36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150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</row>
    <row r="2" spans="1:59">
      <c r="A2" s="150" t="s">
        <v>37</v>
      </c>
      <c r="B2" s="248">
        <v>1</v>
      </c>
      <c r="C2" s="249"/>
      <c r="D2" s="249"/>
      <c r="E2" s="249"/>
      <c r="F2" s="249"/>
      <c r="G2" s="249"/>
      <c r="H2" s="249"/>
      <c r="I2" s="250"/>
      <c r="J2" s="248">
        <v>2</v>
      </c>
      <c r="K2" s="249"/>
      <c r="L2" s="249"/>
      <c r="M2" s="249"/>
      <c r="N2" s="249"/>
      <c r="O2" s="249"/>
      <c r="P2" s="249"/>
      <c r="Q2" s="250"/>
      <c r="R2" s="248">
        <v>3</v>
      </c>
      <c r="S2" s="249"/>
      <c r="T2" s="249"/>
      <c r="U2" s="249"/>
      <c r="V2" s="249"/>
      <c r="W2" s="249"/>
      <c r="X2" s="249"/>
      <c r="Y2" s="250"/>
      <c r="Z2" s="248">
        <v>4</v>
      </c>
      <c r="AA2" s="249"/>
      <c r="AB2" s="249"/>
      <c r="AC2" s="249"/>
      <c r="AD2" s="154"/>
      <c r="AE2" s="154"/>
      <c r="AF2" s="154"/>
      <c r="AG2" s="155"/>
      <c r="AH2" s="248">
        <v>5</v>
      </c>
      <c r="AI2" s="249"/>
      <c r="AJ2" s="249"/>
      <c r="AK2" s="249"/>
      <c r="AL2" s="154"/>
      <c r="AM2" s="154"/>
      <c r="AN2" s="154"/>
      <c r="AO2" s="155"/>
      <c r="AP2" s="150"/>
      <c r="AQ2" s="150"/>
      <c r="AR2" s="150"/>
      <c r="AS2" s="150"/>
      <c r="AT2" s="150"/>
      <c r="AU2" s="150"/>
      <c r="AV2" s="150"/>
      <c r="AW2" s="150"/>
      <c r="AX2" s="150"/>
      <c r="AY2" s="150"/>
      <c r="AZ2" s="150"/>
      <c r="BA2" s="150"/>
      <c r="BB2" s="150"/>
      <c r="BC2" s="150"/>
      <c r="BD2" s="150"/>
      <c r="BE2" s="150"/>
      <c r="BF2" s="150"/>
      <c r="BG2" s="150"/>
    </row>
    <row r="3" spans="1:59">
      <c r="A3" s="150" t="s">
        <v>38</v>
      </c>
      <c r="B3" s="242" t="s">
        <v>39</v>
      </c>
      <c r="C3" s="243"/>
      <c r="D3" s="244" t="s">
        <v>40</v>
      </c>
      <c r="E3" s="243"/>
      <c r="F3" s="150"/>
      <c r="G3" s="150"/>
      <c r="H3" s="150"/>
      <c r="I3" s="158"/>
      <c r="J3" s="242" t="s">
        <v>39</v>
      </c>
      <c r="K3" s="243"/>
      <c r="L3" s="244" t="s">
        <v>40</v>
      </c>
      <c r="M3" s="243"/>
      <c r="N3" s="150"/>
      <c r="O3" s="150"/>
      <c r="P3" s="150"/>
      <c r="Q3" s="158"/>
      <c r="R3" s="242" t="s">
        <v>39</v>
      </c>
      <c r="S3" s="243"/>
      <c r="T3" s="244" t="s">
        <v>40</v>
      </c>
      <c r="U3" s="243"/>
      <c r="V3" s="150"/>
      <c r="W3" s="150"/>
      <c r="X3" s="150"/>
      <c r="Y3" s="158"/>
      <c r="Z3" s="242" t="s">
        <v>39</v>
      </c>
      <c r="AA3" s="243"/>
      <c r="AB3" s="244" t="s">
        <v>40</v>
      </c>
      <c r="AC3" s="243"/>
      <c r="AD3" s="150"/>
      <c r="AE3" s="150"/>
      <c r="AF3" s="150"/>
      <c r="AG3" s="158"/>
      <c r="AH3" s="242" t="s">
        <v>39</v>
      </c>
      <c r="AI3" s="243"/>
      <c r="AJ3" s="244" t="s">
        <v>40</v>
      </c>
      <c r="AK3" s="243"/>
      <c r="AL3" s="150"/>
      <c r="AM3" s="150"/>
      <c r="AN3" s="150"/>
      <c r="AO3" s="158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</row>
    <row r="4" spans="1:59">
      <c r="A4" s="150" t="s">
        <v>41</v>
      </c>
      <c r="B4" s="242" t="s">
        <v>42</v>
      </c>
      <c r="C4" s="243"/>
      <c r="D4" s="243"/>
      <c r="E4" s="243"/>
      <c r="F4" s="245" t="s">
        <v>5</v>
      </c>
      <c r="G4" s="243"/>
      <c r="H4" s="243"/>
      <c r="I4" s="246"/>
      <c r="J4" s="242" t="s">
        <v>43</v>
      </c>
      <c r="K4" s="243"/>
      <c r="L4" s="243"/>
      <c r="M4" s="243"/>
      <c r="N4" s="245" t="s">
        <v>44</v>
      </c>
      <c r="O4" s="243"/>
      <c r="P4" s="243"/>
      <c r="Q4" s="246"/>
      <c r="R4" s="242" t="s">
        <v>43</v>
      </c>
      <c r="S4" s="243"/>
      <c r="T4" s="243"/>
      <c r="U4" s="243"/>
      <c r="V4" s="245" t="s">
        <v>44</v>
      </c>
      <c r="W4" s="243"/>
      <c r="X4" s="243"/>
      <c r="Y4" s="246"/>
      <c r="Z4" s="242" t="s">
        <v>43</v>
      </c>
      <c r="AA4" s="243"/>
      <c r="AB4" s="243"/>
      <c r="AC4" s="243"/>
      <c r="AD4" s="245" t="s">
        <v>44</v>
      </c>
      <c r="AE4" s="243"/>
      <c r="AF4" s="243"/>
      <c r="AG4" s="246"/>
      <c r="AH4" s="242" t="s">
        <v>43</v>
      </c>
      <c r="AI4" s="243"/>
      <c r="AJ4" s="243"/>
      <c r="AK4" s="243"/>
      <c r="AL4" s="245" t="s">
        <v>44</v>
      </c>
      <c r="AM4" s="243"/>
      <c r="AN4" s="243"/>
      <c r="AO4" s="246"/>
      <c r="AP4" s="150"/>
      <c r="AQ4" s="150"/>
      <c r="AR4" s="150"/>
      <c r="AS4" s="150"/>
      <c r="AT4" s="150"/>
      <c r="AU4" s="150"/>
      <c r="AV4" s="150"/>
      <c r="AW4" s="150"/>
      <c r="AX4" s="150"/>
      <c r="AY4" s="150"/>
      <c r="AZ4" s="150"/>
      <c r="BA4" s="150"/>
      <c r="BB4" s="150"/>
      <c r="BC4" s="150"/>
      <c r="BD4" s="150"/>
      <c r="BE4" s="150"/>
      <c r="BF4" s="150"/>
      <c r="BG4" s="150"/>
    </row>
    <row r="5" spans="1:59">
      <c r="A5" s="150" t="s">
        <v>45</v>
      </c>
      <c r="B5" s="156">
        <v>1</v>
      </c>
      <c r="C5" s="157">
        <v>2</v>
      </c>
      <c r="D5" s="157">
        <v>1</v>
      </c>
      <c r="E5" s="157">
        <v>2</v>
      </c>
      <c r="F5" s="150"/>
      <c r="G5" s="150"/>
      <c r="H5" s="150"/>
      <c r="I5" s="158"/>
      <c r="J5" s="156">
        <v>1</v>
      </c>
      <c r="K5" s="157">
        <v>2</v>
      </c>
      <c r="L5" s="157">
        <v>1</v>
      </c>
      <c r="M5" s="157">
        <v>2</v>
      </c>
      <c r="N5" s="150"/>
      <c r="O5" s="150"/>
      <c r="P5" s="150"/>
      <c r="Q5" s="158"/>
      <c r="R5" s="156">
        <v>1</v>
      </c>
      <c r="S5" s="157">
        <v>2</v>
      </c>
      <c r="T5" s="157">
        <v>1</v>
      </c>
      <c r="U5" s="157">
        <v>2</v>
      </c>
      <c r="V5" s="150"/>
      <c r="W5" s="150"/>
      <c r="X5" s="150"/>
      <c r="Y5" s="158"/>
      <c r="Z5" s="156">
        <v>1</v>
      </c>
      <c r="AA5" s="157">
        <v>2</v>
      </c>
      <c r="AB5" s="157">
        <v>1</v>
      </c>
      <c r="AC5" s="157">
        <v>2</v>
      </c>
      <c r="AD5" s="150"/>
      <c r="AE5" s="150"/>
      <c r="AF5" s="150"/>
      <c r="AG5" s="158"/>
      <c r="AH5" s="156">
        <v>1</v>
      </c>
      <c r="AI5" s="157">
        <v>2</v>
      </c>
      <c r="AJ5" s="157">
        <v>1</v>
      </c>
      <c r="AK5" s="157">
        <v>2</v>
      </c>
      <c r="AL5" s="150"/>
      <c r="AM5" s="150"/>
      <c r="AN5" s="150"/>
      <c r="AO5" s="158"/>
      <c r="AP5" s="150"/>
      <c r="AQ5" s="150"/>
      <c r="AR5" s="150"/>
      <c r="AS5" s="150"/>
      <c r="AT5" s="150"/>
      <c r="AU5" s="150"/>
      <c r="AV5" s="150"/>
      <c r="AW5" s="150"/>
      <c r="AX5" s="150"/>
      <c r="AY5" s="150"/>
      <c r="AZ5" s="150"/>
      <c r="BA5" s="150"/>
      <c r="BB5" s="150"/>
      <c r="BC5" s="150"/>
      <c r="BD5" s="150"/>
      <c r="BE5" s="150"/>
      <c r="BF5" s="150"/>
      <c r="BG5" s="150"/>
    </row>
    <row r="6" spans="1:59">
      <c r="A6" s="159" t="s">
        <v>14</v>
      </c>
      <c r="B6" s="160"/>
      <c r="C6" s="161"/>
      <c r="D6" s="161"/>
      <c r="E6" s="161"/>
      <c r="F6" s="2"/>
      <c r="G6" s="2"/>
      <c r="H6" s="2"/>
      <c r="I6" s="162"/>
      <c r="J6" s="160"/>
      <c r="K6" s="161"/>
      <c r="L6" s="161"/>
      <c r="M6" s="161"/>
      <c r="N6" s="2"/>
      <c r="O6" s="2"/>
      <c r="P6" s="2"/>
      <c r="Q6" s="162"/>
      <c r="R6" s="160"/>
      <c r="S6" s="161"/>
      <c r="T6" s="161"/>
      <c r="U6" s="161"/>
      <c r="V6" s="2"/>
      <c r="W6" s="2"/>
      <c r="X6" s="2"/>
      <c r="Y6" s="162"/>
      <c r="Z6" s="160"/>
      <c r="AA6" s="161"/>
      <c r="AB6" s="161"/>
      <c r="AC6" s="161"/>
      <c r="AD6" s="2"/>
      <c r="AE6" s="2"/>
      <c r="AF6" s="2"/>
      <c r="AG6" s="162"/>
      <c r="AH6" s="160"/>
      <c r="AI6" s="161"/>
      <c r="AJ6" s="161"/>
      <c r="AK6" s="161"/>
      <c r="AL6" s="2"/>
      <c r="AM6" s="2"/>
      <c r="AN6" s="2"/>
      <c r="AO6" s="162"/>
      <c r="AP6" s="2" t="s">
        <v>46</v>
      </c>
      <c r="AQ6" s="2"/>
      <c r="AR6" s="2" t="s">
        <v>47</v>
      </c>
      <c r="AS6" s="2" t="s">
        <v>48</v>
      </c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</row>
    <row r="7" spans="1:59">
      <c r="A7" s="163">
        <v>180</v>
      </c>
      <c r="B7" s="164">
        <v>29.95</v>
      </c>
      <c r="C7" s="165">
        <v>29.96</v>
      </c>
      <c r="D7" s="165">
        <v>29.9</v>
      </c>
      <c r="E7" s="165">
        <v>29.91</v>
      </c>
      <c r="F7" s="2">
        <v>30.14</v>
      </c>
      <c r="G7" s="2">
        <v>30.18</v>
      </c>
      <c r="H7" s="2">
        <v>30.04</v>
      </c>
      <c r="I7" s="162">
        <v>30.06</v>
      </c>
      <c r="J7" s="164">
        <v>29.98</v>
      </c>
      <c r="K7" s="165">
        <v>29.96</v>
      </c>
      <c r="L7" s="165">
        <v>29.88</v>
      </c>
      <c r="M7" s="165">
        <v>29.89</v>
      </c>
      <c r="N7" s="2">
        <v>30.09</v>
      </c>
      <c r="O7" s="2">
        <v>30.16</v>
      </c>
      <c r="P7" s="2">
        <v>30.02</v>
      </c>
      <c r="Q7" s="162">
        <v>30.04</v>
      </c>
      <c r="R7" s="164">
        <v>29.92</v>
      </c>
      <c r="S7" s="165">
        <v>29.92</v>
      </c>
      <c r="T7" s="165">
        <v>29.85</v>
      </c>
      <c r="U7" s="165">
        <v>29.83</v>
      </c>
      <c r="V7" s="2">
        <v>30.12</v>
      </c>
      <c r="W7" s="2">
        <v>30.14</v>
      </c>
      <c r="X7" s="2">
        <v>30.03</v>
      </c>
      <c r="Y7" s="162">
        <v>30.01</v>
      </c>
      <c r="Z7" s="164">
        <v>29.95</v>
      </c>
      <c r="AA7" s="165">
        <v>29.94</v>
      </c>
      <c r="AB7" s="165">
        <v>29.85</v>
      </c>
      <c r="AC7" s="165">
        <v>29.86</v>
      </c>
      <c r="AD7" s="2">
        <v>30.2</v>
      </c>
      <c r="AE7" s="2">
        <v>30.15</v>
      </c>
      <c r="AF7" s="2">
        <v>30.01</v>
      </c>
      <c r="AG7" s="162">
        <v>30.02</v>
      </c>
      <c r="AH7" s="164">
        <v>29.92</v>
      </c>
      <c r="AI7" s="165">
        <v>29.9</v>
      </c>
      <c r="AJ7" s="165">
        <v>29.8</v>
      </c>
      <c r="AK7" s="165">
        <v>29.83</v>
      </c>
      <c r="AL7" s="29">
        <v>30.11</v>
      </c>
      <c r="AM7" s="29">
        <v>30.11</v>
      </c>
      <c r="AN7" s="29">
        <v>30.02</v>
      </c>
      <c r="AO7" s="166">
        <v>30</v>
      </c>
      <c r="AP7" s="29">
        <f>AVERAGE(B7:AK7)</f>
        <v>29.983611111111113</v>
      </c>
      <c r="AQ7" s="29" t="s">
        <v>49</v>
      </c>
      <c r="AR7" s="29">
        <f>AP7-AP17</f>
        <v>-8.022222222221842E-2</v>
      </c>
      <c r="AS7" s="167">
        <f>AR7^2</f>
        <v>6.4356049382709949E-3</v>
      </c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</row>
    <row r="8" spans="1:59">
      <c r="A8" s="168" t="s">
        <v>50</v>
      </c>
      <c r="B8" s="169">
        <f t="shared" ref="B8:AO8" si="0">(B7-$AP7)^2</f>
        <v>1.1297067901236309E-3</v>
      </c>
      <c r="C8" s="170">
        <f t="shared" si="0"/>
        <v>5.5748456790128298E-4</v>
      </c>
      <c r="D8" s="170">
        <f t="shared" si="0"/>
        <v>6.9908179012351194E-3</v>
      </c>
      <c r="E8" s="170">
        <f t="shared" si="0"/>
        <v>5.4185956790126014E-3</v>
      </c>
      <c r="F8" s="26">
        <f t="shared" si="0"/>
        <v>2.4457484567900825E-2</v>
      </c>
      <c r="G8" s="26">
        <f t="shared" si="0"/>
        <v>3.8568595679011497E-2</v>
      </c>
      <c r="H8" s="26">
        <f t="shared" si="0"/>
        <v>3.1797067901231488E-3</v>
      </c>
      <c r="I8" s="171">
        <f t="shared" si="0"/>
        <v>5.83526234567853E-3</v>
      </c>
      <c r="J8" s="169">
        <f t="shared" si="0"/>
        <v>1.3040123456800615E-5</v>
      </c>
      <c r="K8" s="170">
        <f t="shared" si="0"/>
        <v>5.5748456790128298E-4</v>
      </c>
      <c r="L8" s="170">
        <f t="shared" si="0"/>
        <v>1.0735262345679607E-2</v>
      </c>
      <c r="M8" s="170">
        <f t="shared" si="0"/>
        <v>8.763040123457036E-3</v>
      </c>
      <c r="N8" s="26">
        <f t="shared" si="0"/>
        <v>1.1318595679011915E-2</v>
      </c>
      <c r="O8" s="26">
        <f t="shared" si="0"/>
        <v>3.1113040123456177E-2</v>
      </c>
      <c r="P8" s="26">
        <f t="shared" si="0"/>
        <v>1.3241512345677335E-3</v>
      </c>
      <c r="Q8" s="171">
        <f t="shared" si="0"/>
        <v>3.1797067901231488E-3</v>
      </c>
      <c r="R8" s="169">
        <f t="shared" si="0"/>
        <v>4.0463734567901454E-3</v>
      </c>
      <c r="S8" s="170">
        <f t="shared" si="0"/>
        <v>4.0463734567901454E-3</v>
      </c>
      <c r="T8" s="170">
        <f t="shared" si="0"/>
        <v>1.78519290123458E-2</v>
      </c>
      <c r="U8" s="170">
        <f t="shared" si="0"/>
        <v>2.3596373456791223E-2</v>
      </c>
      <c r="V8" s="26">
        <f t="shared" si="0"/>
        <v>1.8601929012345437E-2</v>
      </c>
      <c r="W8" s="26">
        <f t="shared" si="0"/>
        <v>2.4457484567900825E-2</v>
      </c>
      <c r="X8" s="26">
        <f t="shared" si="0"/>
        <v>2.1519290123456101E-3</v>
      </c>
      <c r="Y8" s="171">
        <f t="shared" si="0"/>
        <v>6.9637345679010674E-4</v>
      </c>
      <c r="Z8" s="169">
        <f t="shared" si="0"/>
        <v>1.1297067901236309E-3</v>
      </c>
      <c r="AA8" s="170">
        <f t="shared" si="0"/>
        <v>1.9019290123457313E-3</v>
      </c>
      <c r="AB8" s="170">
        <f t="shared" si="0"/>
        <v>1.78519290123458E-2</v>
      </c>
      <c r="AC8" s="170">
        <f t="shared" si="0"/>
        <v>1.5279706790124062E-2</v>
      </c>
      <c r="AD8" s="26">
        <f t="shared" si="0"/>
        <v>4.6824151234566777E-2</v>
      </c>
      <c r="AE8" s="26">
        <f t="shared" si="0"/>
        <v>2.7685262345677916E-2</v>
      </c>
      <c r="AF8" s="26">
        <f t="shared" si="0"/>
        <v>6.9637345679010674E-4</v>
      </c>
      <c r="AG8" s="171">
        <f t="shared" si="0"/>
        <v>1.3241512345677335E-3</v>
      </c>
      <c r="AH8" s="169">
        <f t="shared" si="0"/>
        <v>4.0463734567901454E-3</v>
      </c>
      <c r="AI8" s="170">
        <f t="shared" si="0"/>
        <v>6.9908179012351194E-3</v>
      </c>
      <c r="AJ8" s="170">
        <f t="shared" si="0"/>
        <v>3.3713040123457216E-2</v>
      </c>
      <c r="AK8" s="170">
        <f t="shared" si="0"/>
        <v>2.3596373456791223E-2</v>
      </c>
      <c r="AL8" s="26">
        <f t="shared" si="0"/>
        <v>1.5974151234567281E-2</v>
      </c>
      <c r="AM8" s="26">
        <f t="shared" si="0"/>
        <v>1.5974151234567281E-2</v>
      </c>
      <c r="AN8" s="26">
        <f t="shared" si="0"/>
        <v>1.3241512345677335E-3</v>
      </c>
      <c r="AO8" s="171">
        <f t="shared" si="0"/>
        <v>2.6859567901228412E-4</v>
      </c>
      <c r="AP8" s="29"/>
      <c r="AQ8" s="29"/>
      <c r="AR8" s="29"/>
      <c r="AS8" s="167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</row>
    <row r="9" spans="1:59">
      <c r="A9" s="172">
        <v>190</v>
      </c>
      <c r="B9" s="173">
        <v>29.98</v>
      </c>
      <c r="C9" s="174">
        <v>30.01</v>
      </c>
      <c r="D9" s="174">
        <v>29.92</v>
      </c>
      <c r="E9" s="174">
        <v>29.96</v>
      </c>
      <c r="F9" s="175">
        <v>30.22</v>
      </c>
      <c r="G9" s="175">
        <v>30.2</v>
      </c>
      <c r="H9" s="175">
        <v>30.12</v>
      </c>
      <c r="I9" s="176">
        <v>30.1</v>
      </c>
      <c r="J9" s="173">
        <v>30.02</v>
      </c>
      <c r="K9" s="174">
        <v>30</v>
      </c>
      <c r="L9" s="174">
        <v>29.94</v>
      </c>
      <c r="M9" s="174">
        <v>29.94</v>
      </c>
      <c r="N9" s="175">
        <v>30.26</v>
      </c>
      <c r="O9" s="175">
        <v>30.2</v>
      </c>
      <c r="P9" s="175">
        <v>30.08</v>
      </c>
      <c r="Q9" s="176">
        <v>30.1</v>
      </c>
      <c r="R9" s="173">
        <v>30</v>
      </c>
      <c r="S9" s="174">
        <v>29.97</v>
      </c>
      <c r="T9" s="174">
        <v>29.94</v>
      </c>
      <c r="U9" s="174">
        <v>29.92</v>
      </c>
      <c r="V9" s="175">
        <v>30.18</v>
      </c>
      <c r="W9" s="175">
        <v>30.21</v>
      </c>
      <c r="X9" s="175">
        <v>30.09</v>
      </c>
      <c r="Y9" s="176">
        <v>30.1</v>
      </c>
      <c r="Z9" s="173">
        <v>30</v>
      </c>
      <c r="AA9" s="174">
        <v>29.99</v>
      </c>
      <c r="AB9" s="174">
        <v>29.93</v>
      </c>
      <c r="AC9" s="174">
        <v>29.93</v>
      </c>
      <c r="AD9" s="175">
        <v>30.21</v>
      </c>
      <c r="AE9" s="175">
        <v>30.2</v>
      </c>
      <c r="AF9" s="175">
        <v>30.09</v>
      </c>
      <c r="AG9" s="176">
        <v>30.09</v>
      </c>
      <c r="AH9" s="173">
        <v>30.03</v>
      </c>
      <c r="AI9" s="174">
        <v>30</v>
      </c>
      <c r="AJ9" s="174">
        <v>29.96</v>
      </c>
      <c r="AK9" s="174">
        <v>29.96</v>
      </c>
      <c r="AL9" s="174">
        <v>30.25</v>
      </c>
      <c r="AM9" s="174">
        <v>30.21</v>
      </c>
      <c r="AN9" s="174">
        <v>30.12</v>
      </c>
      <c r="AO9" s="177">
        <v>30.13</v>
      </c>
      <c r="AP9" s="29">
        <f>AVERAGE(B9:AK9)</f>
        <v>30.051388888888894</v>
      </c>
      <c r="AQ9" s="29" t="s">
        <v>51</v>
      </c>
      <c r="AR9" s="29">
        <f>AP9-AP17</f>
        <v>-1.2444444444437153E-2</v>
      </c>
      <c r="AS9" s="167">
        <f>AR9^2</f>
        <v>1.548641975306827E-4</v>
      </c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</row>
    <row r="10" spans="1:59">
      <c r="A10" s="178" t="s">
        <v>50</v>
      </c>
      <c r="B10" s="179">
        <f t="shared" ref="B10:AO10" si="1">(B9-$AP9)^2</f>
        <v>5.0963734567908295E-3</v>
      </c>
      <c r="C10" s="179">
        <f t="shared" si="1"/>
        <v>1.7130401234571051E-3</v>
      </c>
      <c r="D10" s="179">
        <f t="shared" si="1"/>
        <v>1.7263040123457751E-2</v>
      </c>
      <c r="E10" s="179">
        <f t="shared" si="1"/>
        <v>8.351929012346505E-3</v>
      </c>
      <c r="F10" s="179">
        <f t="shared" si="1"/>
        <v>2.8429706790121263E-2</v>
      </c>
      <c r="G10" s="179">
        <f t="shared" si="1"/>
        <v>2.2085262345677207E-2</v>
      </c>
      <c r="H10" s="179">
        <f t="shared" si="1"/>
        <v>4.7074845679006341E-3</v>
      </c>
      <c r="I10" s="179">
        <f t="shared" si="1"/>
        <v>2.3630401234564064E-3</v>
      </c>
      <c r="J10" s="179">
        <f t="shared" si="1"/>
        <v>9.8526234567937617E-4</v>
      </c>
      <c r="K10" s="179">
        <f t="shared" si="1"/>
        <v>2.6408179012351197E-3</v>
      </c>
      <c r="L10" s="179">
        <f t="shared" si="1"/>
        <v>1.2407484567902145E-2</v>
      </c>
      <c r="M10" s="179">
        <f t="shared" si="1"/>
        <v>1.2407484567902145E-2</v>
      </c>
      <c r="N10" s="179">
        <f t="shared" si="1"/>
        <v>4.3518595679010758E-2</v>
      </c>
      <c r="O10" s="179">
        <f t="shared" si="1"/>
        <v>2.2085262345677207E-2</v>
      </c>
      <c r="P10" s="179">
        <f t="shared" si="1"/>
        <v>8.1859567901194094E-4</v>
      </c>
      <c r="Q10" s="179">
        <f t="shared" si="1"/>
        <v>2.3630401234564064E-3</v>
      </c>
      <c r="R10" s="179">
        <f t="shared" si="1"/>
        <v>2.6408179012351197E-3</v>
      </c>
      <c r="S10" s="179">
        <f t="shared" si="1"/>
        <v>6.6241512345689597E-3</v>
      </c>
      <c r="T10" s="179">
        <f t="shared" si="1"/>
        <v>1.2407484567902145E-2</v>
      </c>
      <c r="U10" s="179">
        <f t="shared" si="1"/>
        <v>1.7263040123457751E-2</v>
      </c>
      <c r="V10" s="179">
        <f t="shared" si="1"/>
        <v>1.6540817901233115E-2</v>
      </c>
      <c r="W10" s="179">
        <f t="shared" si="1"/>
        <v>2.5157484567899801E-2</v>
      </c>
      <c r="X10" s="179">
        <f t="shared" si="1"/>
        <v>1.4908179012341424E-3</v>
      </c>
      <c r="Y10" s="179">
        <f t="shared" si="1"/>
        <v>2.3630401234564064E-3</v>
      </c>
      <c r="Z10" s="179">
        <f t="shared" si="1"/>
        <v>2.6408179012351197E-3</v>
      </c>
      <c r="AA10" s="179">
        <f t="shared" si="1"/>
        <v>3.7685956790131968E-3</v>
      </c>
      <c r="AB10" s="179">
        <f t="shared" si="1"/>
        <v>1.4735262345680384E-2</v>
      </c>
      <c r="AC10" s="179">
        <f t="shared" si="1"/>
        <v>1.4735262345680384E-2</v>
      </c>
      <c r="AD10" s="179">
        <f t="shared" si="1"/>
        <v>2.5157484567899801E-2</v>
      </c>
      <c r="AE10" s="179">
        <f t="shared" si="1"/>
        <v>2.2085262345677207E-2</v>
      </c>
      <c r="AF10" s="179">
        <f t="shared" si="1"/>
        <v>1.4908179012341424E-3</v>
      </c>
      <c r="AG10" s="179">
        <f t="shared" si="1"/>
        <v>1.4908179012341424E-3</v>
      </c>
      <c r="AH10" s="179">
        <f t="shared" si="1"/>
        <v>4.5748456790141559E-4</v>
      </c>
      <c r="AI10" s="179">
        <f t="shared" si="1"/>
        <v>2.6408179012351197E-3</v>
      </c>
      <c r="AJ10" s="179">
        <f t="shared" si="1"/>
        <v>8.351929012346505E-3</v>
      </c>
      <c r="AK10" s="179">
        <f t="shared" si="1"/>
        <v>8.351929012346505E-3</v>
      </c>
      <c r="AL10" s="179">
        <f t="shared" si="1"/>
        <v>3.9446373456787989E-2</v>
      </c>
      <c r="AM10" s="179">
        <f t="shared" si="1"/>
        <v>2.5157484567899801E-2</v>
      </c>
      <c r="AN10" s="179">
        <f t="shared" si="1"/>
        <v>4.7074845679006341E-3</v>
      </c>
      <c r="AO10" s="179">
        <f t="shared" si="1"/>
        <v>6.1797067901224563E-3</v>
      </c>
      <c r="AP10" s="29"/>
      <c r="AQ10" s="29"/>
      <c r="AR10" s="29"/>
      <c r="AS10" s="167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</row>
    <row r="11" spans="1:59">
      <c r="A11" s="163">
        <v>200</v>
      </c>
      <c r="B11" s="164">
        <v>29.97</v>
      </c>
      <c r="C11" s="165">
        <v>29.98</v>
      </c>
      <c r="D11" s="165">
        <v>29.95</v>
      </c>
      <c r="E11" s="165">
        <v>29.91</v>
      </c>
      <c r="F11" s="2">
        <v>30.2</v>
      </c>
      <c r="G11" s="2">
        <v>30.28</v>
      </c>
      <c r="H11" s="2">
        <v>30.16</v>
      </c>
      <c r="I11" s="162">
        <v>30.1</v>
      </c>
      <c r="J11" s="164">
        <v>29.99</v>
      </c>
      <c r="K11" s="165">
        <v>30.03</v>
      </c>
      <c r="L11" s="165">
        <v>29.96</v>
      </c>
      <c r="M11" s="165">
        <v>29.97</v>
      </c>
      <c r="N11" s="2">
        <v>30.26</v>
      </c>
      <c r="O11" s="2">
        <v>30.32</v>
      </c>
      <c r="P11" s="2">
        <v>30.18</v>
      </c>
      <c r="Q11" s="162">
        <v>30.08</v>
      </c>
      <c r="R11" s="164">
        <v>30.07</v>
      </c>
      <c r="S11" s="165">
        <v>30.08</v>
      </c>
      <c r="T11" s="165">
        <v>30</v>
      </c>
      <c r="U11" s="165">
        <v>30.01</v>
      </c>
      <c r="V11" s="2">
        <v>30.3</v>
      </c>
      <c r="W11" s="2">
        <v>30.33</v>
      </c>
      <c r="X11" s="2">
        <v>30.2</v>
      </c>
      <c r="Y11" s="162">
        <v>30.11</v>
      </c>
      <c r="Z11" s="164">
        <v>30.07</v>
      </c>
      <c r="AA11" s="165">
        <v>30.07</v>
      </c>
      <c r="AB11" s="165">
        <v>30.01</v>
      </c>
      <c r="AC11" s="165">
        <v>29.99</v>
      </c>
      <c r="AD11" s="2">
        <v>30.32</v>
      </c>
      <c r="AE11" s="2">
        <v>30.25</v>
      </c>
      <c r="AF11" s="2">
        <v>30.15</v>
      </c>
      <c r="AG11" s="162">
        <v>30.19</v>
      </c>
      <c r="AH11" s="164">
        <v>30.04</v>
      </c>
      <c r="AI11" s="165">
        <v>30.03</v>
      </c>
      <c r="AJ11" s="165">
        <v>29.99</v>
      </c>
      <c r="AK11" s="165">
        <v>29.98</v>
      </c>
      <c r="AL11" s="29">
        <v>30.33</v>
      </c>
      <c r="AM11" s="29">
        <v>30.25</v>
      </c>
      <c r="AN11" s="29">
        <v>30.12</v>
      </c>
      <c r="AO11" s="166">
        <v>30.18</v>
      </c>
      <c r="AP11" s="29">
        <f>AVERAGE(B11:AK11)</f>
        <v>30.098055555555554</v>
      </c>
      <c r="AQ11" s="29" t="s">
        <v>53</v>
      </c>
      <c r="AR11" s="29">
        <f>AP11-AP17</f>
        <v>3.4222222222222598E-2</v>
      </c>
      <c r="AS11" s="167">
        <f>AR11^2</f>
        <v>1.1711604938271863E-3</v>
      </c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</row>
    <row r="12" spans="1:59">
      <c r="A12" s="168" t="s">
        <v>52</v>
      </c>
      <c r="B12" s="169">
        <f t="shared" ref="B12:AO12" si="2">(B11-$AP11)^2</f>
        <v>1.6398225308641871E-2</v>
      </c>
      <c r="C12" s="170">
        <f t="shared" si="2"/>
        <v>1.3937114197530399E-2</v>
      </c>
      <c r="D12" s="170">
        <f t="shared" si="2"/>
        <v>2.1920447530863949E-2</v>
      </c>
      <c r="E12" s="170">
        <f t="shared" si="2"/>
        <v>3.5364891975308003E-2</v>
      </c>
      <c r="F12" s="26">
        <f t="shared" si="2"/>
        <v>1.039266975308659E-2</v>
      </c>
      <c r="G12" s="26">
        <f t="shared" si="2"/>
        <v>3.3103780864198511E-2</v>
      </c>
      <c r="H12" s="26">
        <f t="shared" si="2"/>
        <v>3.8371141975310735E-3</v>
      </c>
      <c r="I12" s="171">
        <f t="shared" si="2"/>
        <v>3.7808641975424083E-6</v>
      </c>
      <c r="J12" s="169">
        <f t="shared" si="2"/>
        <v>1.1676003086419756E-2</v>
      </c>
      <c r="K12" s="170">
        <f t="shared" si="2"/>
        <v>4.6315586419749429E-3</v>
      </c>
      <c r="L12" s="170">
        <f t="shared" si="2"/>
        <v>1.9059336419752423E-2</v>
      </c>
      <c r="M12" s="170">
        <f t="shared" si="2"/>
        <v>1.6398225308641871E-2</v>
      </c>
      <c r="N12" s="26">
        <f t="shared" si="2"/>
        <v>2.6226003086420761E-2</v>
      </c>
      <c r="O12" s="26">
        <f t="shared" si="2"/>
        <v>4.9259336419753899E-2</v>
      </c>
      <c r="P12" s="26">
        <f t="shared" si="2"/>
        <v>6.714891975308849E-3</v>
      </c>
      <c r="Q12" s="171">
        <f t="shared" si="2"/>
        <v>3.2600308641975878E-4</v>
      </c>
      <c r="R12" s="169">
        <f t="shared" si="2"/>
        <v>7.8711419753076139E-4</v>
      </c>
      <c r="S12" s="170">
        <f t="shared" si="2"/>
        <v>3.2600308641975878E-4</v>
      </c>
      <c r="T12" s="170">
        <f t="shared" si="2"/>
        <v>9.614891975308338E-3</v>
      </c>
      <c r="U12" s="170">
        <f t="shared" si="2"/>
        <v>7.7537808641969831E-3</v>
      </c>
      <c r="V12" s="26">
        <f t="shared" si="2"/>
        <v>4.0781558641976218E-2</v>
      </c>
      <c r="W12" s="26">
        <f t="shared" si="2"/>
        <v>5.3798225308641902E-2</v>
      </c>
      <c r="X12" s="26">
        <f t="shared" si="2"/>
        <v>1.039266975308659E-2</v>
      </c>
      <c r="Y12" s="171">
        <f t="shared" si="2"/>
        <v>1.4266975308644314E-4</v>
      </c>
      <c r="Z12" s="169">
        <f t="shared" si="2"/>
        <v>7.8711419753076139E-4</v>
      </c>
      <c r="AA12" s="170">
        <f t="shared" si="2"/>
        <v>7.8711419753076139E-4</v>
      </c>
      <c r="AB12" s="170">
        <f t="shared" si="2"/>
        <v>7.7537808641969831E-3</v>
      </c>
      <c r="AC12" s="170">
        <f t="shared" si="2"/>
        <v>1.1676003086419756E-2</v>
      </c>
      <c r="AD12" s="26">
        <f t="shared" si="2"/>
        <v>4.9259336419753899E-2</v>
      </c>
      <c r="AE12" s="26">
        <f t="shared" si="2"/>
        <v>2.3087114197531334E-2</v>
      </c>
      <c r="AF12" s="26">
        <f t="shared" si="2"/>
        <v>2.6982253086419885E-3</v>
      </c>
      <c r="AG12" s="171">
        <f t="shared" si="2"/>
        <v>8.4537808641980509E-3</v>
      </c>
      <c r="AH12" s="169">
        <f t="shared" si="2"/>
        <v>3.3704475308641169E-3</v>
      </c>
      <c r="AI12" s="170">
        <f t="shared" si="2"/>
        <v>4.6315586419749429E-3</v>
      </c>
      <c r="AJ12" s="170">
        <f t="shared" si="2"/>
        <v>1.1676003086419756E-2</v>
      </c>
      <c r="AK12" s="170">
        <f t="shared" si="2"/>
        <v>1.3937114197530399E-2</v>
      </c>
      <c r="AL12" s="26">
        <f t="shared" si="2"/>
        <v>5.3798225308641902E-2</v>
      </c>
      <c r="AM12" s="26">
        <f t="shared" si="2"/>
        <v>2.3087114197531334E-2</v>
      </c>
      <c r="AN12" s="26">
        <f t="shared" si="2"/>
        <v>4.8155864197542024E-4</v>
      </c>
      <c r="AO12" s="171">
        <f t="shared" si="2"/>
        <v>6.714891975308849E-3</v>
      </c>
      <c r="AP12" s="29"/>
      <c r="AQ12" s="29"/>
      <c r="AR12" s="29"/>
      <c r="AS12" s="167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</row>
    <row r="13" spans="1:59">
      <c r="A13" s="172">
        <v>210</v>
      </c>
      <c r="B13" s="173">
        <v>30.04</v>
      </c>
      <c r="C13" s="174">
        <v>30.01</v>
      </c>
      <c r="D13" s="174">
        <v>30</v>
      </c>
      <c r="E13" s="174">
        <v>29.97</v>
      </c>
      <c r="F13" s="175">
        <v>30.3</v>
      </c>
      <c r="G13" s="175">
        <v>30.34</v>
      </c>
      <c r="H13" s="175">
        <v>30.15</v>
      </c>
      <c r="I13" s="176">
        <v>30.2</v>
      </c>
      <c r="J13" s="173">
        <v>30.04</v>
      </c>
      <c r="K13" s="174">
        <v>30.02</v>
      </c>
      <c r="L13" s="174">
        <v>29.99</v>
      </c>
      <c r="M13" s="174">
        <v>29.98</v>
      </c>
      <c r="N13" s="175">
        <v>30.29</v>
      </c>
      <c r="O13" s="175">
        <v>30.34</v>
      </c>
      <c r="P13" s="175">
        <v>30.18</v>
      </c>
      <c r="Q13" s="176">
        <v>30.2</v>
      </c>
      <c r="R13" s="173">
        <v>30.03</v>
      </c>
      <c r="S13" s="174">
        <v>30.04</v>
      </c>
      <c r="T13" s="174">
        <v>30</v>
      </c>
      <c r="U13" s="174">
        <v>30</v>
      </c>
      <c r="V13" s="175">
        <v>30.35</v>
      </c>
      <c r="W13" s="175">
        <v>30.3</v>
      </c>
      <c r="X13" s="175">
        <v>30.18</v>
      </c>
      <c r="Y13" s="176">
        <v>30.18</v>
      </c>
      <c r="Z13" s="173">
        <v>30.04</v>
      </c>
      <c r="AA13" s="174">
        <v>30.02</v>
      </c>
      <c r="AB13" s="174">
        <v>29.99</v>
      </c>
      <c r="AC13" s="174">
        <v>29.99</v>
      </c>
      <c r="AD13" s="175">
        <v>30.33</v>
      </c>
      <c r="AE13" s="175">
        <v>30.29</v>
      </c>
      <c r="AF13" s="175">
        <v>30.18</v>
      </c>
      <c r="AG13" s="176">
        <v>30.15</v>
      </c>
      <c r="AH13" s="173">
        <v>30.05</v>
      </c>
      <c r="AI13" s="174">
        <v>30.04</v>
      </c>
      <c r="AJ13" s="174">
        <v>29.96</v>
      </c>
      <c r="AK13" s="174">
        <v>29.98</v>
      </c>
      <c r="AL13" s="174">
        <v>30.3</v>
      </c>
      <c r="AM13" s="174">
        <v>30.34</v>
      </c>
      <c r="AN13" s="174">
        <v>30.19</v>
      </c>
      <c r="AO13" s="177">
        <v>30.16</v>
      </c>
      <c r="AP13" s="29">
        <f>AVERAGE(B13:AK13)</f>
        <v>30.115277777777774</v>
      </c>
      <c r="AQ13" s="29" t="s">
        <v>120</v>
      </c>
      <c r="AR13" s="29">
        <f>AP13-AP17</f>
        <v>5.1444444444442183E-2</v>
      </c>
      <c r="AS13" s="167">
        <f>AR13^2</f>
        <v>2.6465308641972982E-3</v>
      </c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</row>
    <row r="14" spans="1:59">
      <c r="A14" s="178" t="s">
        <v>50</v>
      </c>
      <c r="B14" s="179">
        <f t="shared" ref="B14:AO14" si="3">(B13-$AP13)^2</f>
        <v>5.6667438271599925E-3</v>
      </c>
      <c r="C14" s="179">
        <f t="shared" si="3"/>
        <v>1.1083410493825951E-2</v>
      </c>
      <c r="D14" s="179">
        <f t="shared" si="3"/>
        <v>1.3288966049381751E-2</v>
      </c>
      <c r="E14" s="179">
        <f t="shared" si="3"/>
        <v>2.1105632716048497E-2</v>
      </c>
      <c r="F14" s="179">
        <f t="shared" si="3"/>
        <v>3.4122299382717859E-2</v>
      </c>
      <c r="G14" s="179">
        <f t="shared" si="3"/>
        <v>5.0500077160495642E-2</v>
      </c>
      <c r="H14" s="179">
        <f t="shared" si="3"/>
        <v>1.2056327160495746E-3</v>
      </c>
      <c r="I14" s="179">
        <f t="shared" si="3"/>
        <v>7.1778549382721935E-3</v>
      </c>
      <c r="J14" s="179">
        <f t="shared" si="3"/>
        <v>5.6667438271599925E-3</v>
      </c>
      <c r="K14" s="179">
        <f t="shared" si="3"/>
        <v>9.0778549382708896E-3</v>
      </c>
      <c r="L14" s="179">
        <f t="shared" si="3"/>
        <v>1.5694521604937613E-2</v>
      </c>
      <c r="M14" s="179">
        <f t="shared" si="3"/>
        <v>1.8300077160492579E-2</v>
      </c>
      <c r="N14" s="179">
        <f t="shared" si="3"/>
        <v>3.0527854938272769E-2</v>
      </c>
      <c r="O14" s="179">
        <f t="shared" si="3"/>
        <v>5.0500077160495642E-2</v>
      </c>
      <c r="P14" s="179">
        <f t="shared" si="3"/>
        <v>4.1889660493832212E-3</v>
      </c>
      <c r="Q14" s="179">
        <f t="shared" si="3"/>
        <v>7.1778549382721935E-3</v>
      </c>
      <c r="R14" s="179">
        <f t="shared" si="3"/>
        <v>7.272299382715142E-3</v>
      </c>
      <c r="S14" s="179">
        <f t="shared" si="3"/>
        <v>5.6667438271599925E-3</v>
      </c>
      <c r="T14" s="179">
        <f t="shared" si="3"/>
        <v>1.3288966049381751E-2</v>
      </c>
      <c r="U14" s="179">
        <f t="shared" si="3"/>
        <v>1.3288966049381751E-2</v>
      </c>
      <c r="V14" s="179">
        <f t="shared" si="3"/>
        <v>5.5094521604940903E-2</v>
      </c>
      <c r="W14" s="179">
        <f t="shared" si="3"/>
        <v>3.4122299382717859E-2</v>
      </c>
      <c r="X14" s="179">
        <f t="shared" si="3"/>
        <v>4.1889660493832212E-3</v>
      </c>
      <c r="Y14" s="179">
        <f t="shared" si="3"/>
        <v>4.1889660493832212E-3</v>
      </c>
      <c r="Z14" s="179">
        <f t="shared" si="3"/>
        <v>5.6667438271599925E-3</v>
      </c>
      <c r="AA14" s="179">
        <f t="shared" si="3"/>
        <v>9.0778549382708896E-3</v>
      </c>
      <c r="AB14" s="179">
        <f t="shared" si="3"/>
        <v>1.5694521604937613E-2</v>
      </c>
      <c r="AC14" s="179">
        <f t="shared" si="3"/>
        <v>1.5694521604937613E-2</v>
      </c>
      <c r="AD14" s="179">
        <f t="shared" si="3"/>
        <v>4.6105632716050449E-2</v>
      </c>
      <c r="AE14" s="179">
        <f t="shared" si="3"/>
        <v>3.0527854938272769E-2</v>
      </c>
      <c r="AF14" s="179">
        <f t="shared" si="3"/>
        <v>4.1889660493832212E-3</v>
      </c>
      <c r="AG14" s="179">
        <f t="shared" si="3"/>
        <v>1.2056327160495746E-3</v>
      </c>
      <c r="AH14" s="179">
        <f t="shared" si="3"/>
        <v>4.2611882716042989E-3</v>
      </c>
      <c r="AI14" s="179">
        <f t="shared" si="3"/>
        <v>5.6667438271599925E-3</v>
      </c>
      <c r="AJ14" s="179">
        <f t="shared" si="3"/>
        <v>2.4111188271603374E-2</v>
      </c>
      <c r="AK14" s="179">
        <f t="shared" si="3"/>
        <v>1.8300077160492579E-2</v>
      </c>
      <c r="AL14" s="179">
        <f t="shared" si="3"/>
        <v>3.4122299382717859E-2</v>
      </c>
      <c r="AM14" s="179">
        <f t="shared" si="3"/>
        <v>5.0500077160495642E-2</v>
      </c>
      <c r="AN14" s="179">
        <f t="shared" si="3"/>
        <v>5.5834104938279772E-3</v>
      </c>
      <c r="AO14" s="179">
        <f t="shared" si="3"/>
        <v>2.0000771604942141E-3</v>
      </c>
      <c r="AP14" s="29"/>
      <c r="AQ14" s="29"/>
      <c r="AR14" s="29"/>
      <c r="AS14" s="167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</row>
    <row r="15" spans="1:59">
      <c r="A15" s="163">
        <v>220</v>
      </c>
      <c r="B15" s="164">
        <v>29.99</v>
      </c>
      <c r="C15" s="165">
        <v>29.98</v>
      </c>
      <c r="D15" s="165">
        <v>29.93</v>
      </c>
      <c r="E15" s="165">
        <v>29.92</v>
      </c>
      <c r="F15" s="2">
        <v>30.14</v>
      </c>
      <c r="G15" s="2">
        <v>30.31</v>
      </c>
      <c r="H15" s="2">
        <v>30.16</v>
      </c>
      <c r="I15" s="162">
        <v>30.26</v>
      </c>
      <c r="J15" s="164">
        <v>29.91</v>
      </c>
      <c r="K15" s="165">
        <v>29.99</v>
      </c>
      <c r="L15" s="165">
        <v>29.92</v>
      </c>
      <c r="M15" s="165">
        <v>29.94</v>
      </c>
      <c r="N15" s="2">
        <v>30.29</v>
      </c>
      <c r="O15" s="2">
        <v>30.34</v>
      </c>
      <c r="P15" s="2">
        <v>30.24</v>
      </c>
      <c r="Q15" s="162">
        <v>30.16</v>
      </c>
      <c r="R15" s="164">
        <v>29.89</v>
      </c>
      <c r="S15" s="165">
        <v>29.89</v>
      </c>
      <c r="T15" s="165">
        <v>29.9</v>
      </c>
      <c r="U15" s="165">
        <v>29.86</v>
      </c>
      <c r="V15" s="2">
        <v>30.28</v>
      </c>
      <c r="W15" s="2">
        <v>30.42</v>
      </c>
      <c r="X15" s="2">
        <v>30.23</v>
      </c>
      <c r="Y15" s="162">
        <v>30.15</v>
      </c>
      <c r="Z15" s="164">
        <v>29.94</v>
      </c>
      <c r="AA15" s="165">
        <v>29.94</v>
      </c>
      <c r="AB15" s="165">
        <v>29.89</v>
      </c>
      <c r="AC15" s="165">
        <v>29.91</v>
      </c>
      <c r="AD15" s="2">
        <v>30.38</v>
      </c>
      <c r="AE15" s="2">
        <v>30.29</v>
      </c>
      <c r="AF15" s="2">
        <v>30.15</v>
      </c>
      <c r="AG15" s="162">
        <v>30.25</v>
      </c>
      <c r="AH15" s="164">
        <v>29.96</v>
      </c>
      <c r="AI15" s="165">
        <v>29.95</v>
      </c>
      <c r="AJ15" s="165">
        <v>29.89</v>
      </c>
      <c r="AK15" s="165">
        <v>29.9</v>
      </c>
      <c r="AL15" s="29">
        <v>30.31</v>
      </c>
      <c r="AM15" s="29">
        <v>30.33</v>
      </c>
      <c r="AN15" s="29">
        <v>30.25</v>
      </c>
      <c r="AO15" s="166">
        <v>30.17</v>
      </c>
      <c r="AP15" s="29">
        <f>AVERAGE(B15:AK15)</f>
        <v>30.07083333333334</v>
      </c>
      <c r="AQ15" s="2" t="s">
        <v>121</v>
      </c>
      <c r="AR15" s="29">
        <f>AP15-AP17</f>
        <v>7.0000000000085549E-3</v>
      </c>
      <c r="AS15" s="167">
        <f>AR15^2</f>
        <v>4.9000000000119769E-5</v>
      </c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</row>
    <row r="16" spans="1:59">
      <c r="A16" s="64" t="s">
        <v>54</v>
      </c>
      <c r="B16" s="180">
        <f t="shared" ref="B16:AO16" si="4">(B15-$AP15)^2</f>
        <v>6.5340277777791028E-3</v>
      </c>
      <c r="C16" s="181">
        <f t="shared" si="4"/>
        <v>8.2506944444455717E-3</v>
      </c>
      <c r="D16" s="181">
        <f t="shared" si="4"/>
        <v>1.9834027777779727E-2</v>
      </c>
      <c r="E16" s="181">
        <f t="shared" si="4"/>
        <v>2.275069444444593E-2</v>
      </c>
      <c r="F16" s="182">
        <f t="shared" si="4"/>
        <v>4.7840277777769389E-3</v>
      </c>
      <c r="G16" s="182">
        <f t="shared" si="4"/>
        <v>5.7200694444440661E-2</v>
      </c>
      <c r="H16" s="182">
        <f t="shared" si="4"/>
        <v>7.9506944444432872E-3</v>
      </c>
      <c r="I16" s="183">
        <f t="shared" si="4"/>
        <v>3.5784027777775861E-2</v>
      </c>
      <c r="J16" s="180">
        <f t="shared" si="4"/>
        <v>2.5867361111113197E-2</v>
      </c>
      <c r="K16" s="181">
        <f t="shared" si="4"/>
        <v>6.5340277777791028E-3</v>
      </c>
      <c r="L16" s="181">
        <f t="shared" si="4"/>
        <v>2.275069444444593E-2</v>
      </c>
      <c r="M16" s="181">
        <f t="shared" si="4"/>
        <v>1.7117361111112513E-2</v>
      </c>
      <c r="N16" s="182">
        <f t="shared" si="4"/>
        <v>4.8034027777774498E-2</v>
      </c>
      <c r="O16" s="182">
        <f t="shared" si="4"/>
        <v>7.24506944444408E-2</v>
      </c>
      <c r="P16" s="182">
        <f t="shared" si="4"/>
        <v>2.8617361111108339E-2</v>
      </c>
      <c r="Q16" s="183">
        <f t="shared" si="4"/>
        <v>7.9506944444432872E-3</v>
      </c>
      <c r="R16" s="180">
        <f t="shared" si="4"/>
        <v>3.2700694444446635E-2</v>
      </c>
      <c r="S16" s="181">
        <f t="shared" si="4"/>
        <v>3.2700694444446635E-2</v>
      </c>
      <c r="T16" s="181">
        <f t="shared" si="4"/>
        <v>2.9184027777780529E-2</v>
      </c>
      <c r="U16" s="181">
        <f t="shared" si="4"/>
        <v>4.4450694444447478E-2</v>
      </c>
      <c r="V16" s="182">
        <f t="shared" si="4"/>
        <v>4.3750694444442143E-2</v>
      </c>
      <c r="W16" s="182">
        <f t="shared" si="4"/>
        <v>0.12191736111110767</v>
      </c>
      <c r="X16" s="182">
        <f t="shared" si="4"/>
        <v>2.5334027777775804E-2</v>
      </c>
      <c r="Y16" s="183">
        <f t="shared" si="4"/>
        <v>6.2673611111098357E-3</v>
      </c>
      <c r="Z16" s="180">
        <f t="shared" si="4"/>
        <v>1.7117361111112513E-2</v>
      </c>
      <c r="AA16" s="181">
        <f t="shared" si="4"/>
        <v>1.7117361111112513E-2</v>
      </c>
      <c r="AB16" s="181">
        <f t="shared" si="4"/>
        <v>3.2700694444446635E-2</v>
      </c>
      <c r="AC16" s="181">
        <f t="shared" si="4"/>
        <v>2.5867361111113197E-2</v>
      </c>
      <c r="AD16" s="182">
        <f t="shared" si="4"/>
        <v>9.5584027777773056E-2</v>
      </c>
      <c r="AE16" s="182">
        <f t="shared" si="4"/>
        <v>4.8034027777774498E-2</v>
      </c>
      <c r="AF16" s="182">
        <f t="shared" si="4"/>
        <v>6.2673611111098357E-3</v>
      </c>
      <c r="AG16" s="183">
        <f t="shared" si="4"/>
        <v>3.2100694444442066E-2</v>
      </c>
      <c r="AH16" s="180">
        <f t="shared" si="4"/>
        <v>1.2284027777779059E-2</v>
      </c>
      <c r="AI16" s="181">
        <f t="shared" si="4"/>
        <v>1.4600694444446219E-2</v>
      </c>
      <c r="AJ16" s="181">
        <f t="shared" si="4"/>
        <v>3.2700694444446635E-2</v>
      </c>
      <c r="AK16" s="181">
        <f t="shared" si="4"/>
        <v>2.9184027777780529E-2</v>
      </c>
      <c r="AL16" s="182">
        <f t="shared" si="4"/>
        <v>5.7200694444440661E-2</v>
      </c>
      <c r="AM16" s="182">
        <f t="shared" si="4"/>
        <v>6.7167361111106785E-2</v>
      </c>
      <c r="AN16" s="182">
        <f t="shared" si="4"/>
        <v>3.2100694444442066E-2</v>
      </c>
      <c r="AO16" s="183">
        <f t="shared" si="4"/>
        <v>9.8340277777768E-3</v>
      </c>
      <c r="AP16" s="2"/>
      <c r="AQ16" s="2"/>
      <c r="AR16" s="2"/>
      <c r="AS16" s="167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</row>
    <row r="17" spans="1:59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47" t="s">
        <v>55</v>
      </c>
      <c r="AN17" s="243"/>
      <c r="AO17" s="243"/>
      <c r="AP17" s="29">
        <f>AVERAGE(AP7:AP15)</f>
        <v>30.063833333333331</v>
      </c>
      <c r="AQ17" s="2" t="s">
        <v>56</v>
      </c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</row>
    <row r="18" spans="1:59">
      <c r="A18" s="184" t="s">
        <v>57</v>
      </c>
      <c r="B18" s="185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</row>
    <row r="19" spans="1:59">
      <c r="A19" s="186" t="s">
        <v>58</v>
      </c>
      <c r="B19" s="187">
        <f>(AP22*AS7)+(AP22*AS11)+(AP22*AS15)+(AP22*AS9)+(AP22*AS13)</f>
        <v>0.41828641975305125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 t="s">
        <v>59</v>
      </c>
      <c r="AM19" s="247" t="s">
        <v>60</v>
      </c>
      <c r="AN19" s="243"/>
      <c r="AO19" s="243"/>
      <c r="AP19" s="2">
        <f>COUNT(AP7:AP15)</f>
        <v>5</v>
      </c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</row>
    <row r="20" spans="1:59">
      <c r="A20" s="186" t="s">
        <v>61</v>
      </c>
      <c r="B20" s="187">
        <f>(B19)/(B21)</f>
        <v>0.10457160493826281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 t="s">
        <v>62</v>
      </c>
      <c r="AM20" s="247" t="s">
        <v>63</v>
      </c>
      <c r="AN20" s="243"/>
      <c r="AO20" s="243"/>
      <c r="AP20" s="2">
        <f>AP22*AP19</f>
        <v>200</v>
      </c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</row>
    <row r="21" spans="1:59">
      <c r="A21" s="188" t="s">
        <v>64</v>
      </c>
      <c r="B21" s="189">
        <f>AP19-1</f>
        <v>4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</row>
    <row r="22" spans="1:59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2" t="s">
        <v>65</v>
      </c>
      <c r="AM22" s="247" t="s">
        <v>66</v>
      </c>
      <c r="AN22" s="243"/>
      <c r="AO22" s="243"/>
      <c r="AP22" s="86">
        <f>COUNT(B7:AO7)</f>
        <v>40</v>
      </c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</row>
    <row r="23" spans="1:59">
      <c r="A23" s="184" t="s">
        <v>67</v>
      </c>
      <c r="B23" s="185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</row>
    <row r="24" spans="1:59">
      <c r="A24" s="186" t="s">
        <v>68</v>
      </c>
      <c r="B24" s="187">
        <f>SUM(B25:B29)</f>
        <v>3.4850197530864051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</row>
    <row r="25" spans="1:59">
      <c r="A25" s="190" t="s">
        <v>69</v>
      </c>
      <c r="B25" s="191">
        <f>SUM(B8:AO8)</f>
        <v>0.46317160493826981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</row>
    <row r="26" spans="1:59">
      <c r="A26" s="190" t="s">
        <v>70</v>
      </c>
      <c r="B26" s="214">
        <f>SUM(B10:AO10)</f>
        <v>0.45312160493826492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</row>
    <row r="27" spans="1:59">
      <c r="A27" s="190" t="s">
        <v>71</v>
      </c>
      <c r="B27" s="191">
        <f>SUM(B12:AO12)</f>
        <v>0.61504567901234752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</row>
    <row r="28" spans="1:59">
      <c r="A28" s="190" t="s">
        <v>122</v>
      </c>
      <c r="B28" s="214">
        <f>SUM(B14:AO14)</f>
        <v>0.69510308641975815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</row>
    <row r="29" spans="1:59">
      <c r="A29" s="190" t="s">
        <v>123</v>
      </c>
      <c r="B29" s="191">
        <f>SUM(B16:AO16)</f>
        <v>1.2585777777777645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</row>
    <row r="30" spans="1:59">
      <c r="A30" s="186" t="s">
        <v>72</v>
      </c>
      <c r="B30" s="187">
        <f>B24/B31</f>
        <v>1.7871896169673874E-2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</row>
    <row r="31" spans="1:59">
      <c r="A31" s="188" t="s">
        <v>73</v>
      </c>
      <c r="B31" s="192">
        <f>AP20-AP19</f>
        <v>195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</row>
    <row r="32" spans="1:59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</row>
    <row r="33" spans="1:59">
      <c r="A33" s="184" t="s">
        <v>74</v>
      </c>
      <c r="B33" s="80" t="s">
        <v>75</v>
      </c>
      <c r="C33" s="80"/>
      <c r="D33" s="80" t="s">
        <v>76</v>
      </c>
      <c r="E33" s="80" t="s">
        <v>77</v>
      </c>
      <c r="F33" s="80"/>
      <c r="G33" s="80"/>
      <c r="H33" s="80"/>
      <c r="I33" s="80" t="s">
        <v>78</v>
      </c>
      <c r="J33" s="80"/>
      <c r="K33" s="185"/>
      <c r="L33" s="193">
        <f>B34-A45</f>
        <v>3.4332131799947425</v>
      </c>
      <c r="M33" s="2" t="s">
        <v>79</v>
      </c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</row>
    <row r="34" spans="1:59">
      <c r="A34" s="186" t="s">
        <v>80</v>
      </c>
      <c r="B34" s="194">
        <f>B20/B30</f>
        <v>5.8511757199947425</v>
      </c>
      <c r="C34" s="2"/>
      <c r="D34" s="2" t="s">
        <v>81</v>
      </c>
      <c r="E34" s="2" t="s">
        <v>82</v>
      </c>
      <c r="F34" s="2"/>
      <c r="G34" s="2"/>
      <c r="H34" s="2"/>
      <c r="I34" s="2" t="s">
        <v>83</v>
      </c>
      <c r="J34" s="2"/>
      <c r="K34" s="195"/>
      <c r="L34" s="193">
        <f>A45-B34</f>
        <v>-3.4332131799947425</v>
      </c>
      <c r="M34" s="2" t="s">
        <v>84</v>
      </c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</row>
    <row r="35" spans="1:59">
      <c r="A35" s="80"/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</row>
    <row r="36" spans="1:59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</row>
    <row r="37" spans="1:59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</row>
    <row r="38" spans="1:59">
      <c r="A38" s="196"/>
      <c r="B38" s="196"/>
      <c r="C38" s="196"/>
      <c r="D38" s="196"/>
      <c r="E38" s="196"/>
      <c r="F38" s="74"/>
      <c r="G38" s="74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</row>
    <row r="39" spans="1:59">
      <c r="A39" s="74"/>
      <c r="B39" s="74"/>
      <c r="C39" s="74"/>
      <c r="D39" s="74"/>
      <c r="E39" s="74"/>
      <c r="F39" s="74"/>
      <c r="G39" s="74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</row>
    <row r="40" spans="1:59">
      <c r="A40" s="149"/>
      <c r="B40" s="149"/>
      <c r="C40" s="149"/>
      <c r="D40" s="149"/>
      <c r="E40" s="149"/>
      <c r="F40" s="149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</row>
    <row r="41" spans="1:59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</row>
    <row r="42" spans="1:5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</row>
    <row r="43" spans="1:59">
      <c r="A43" s="184" t="s">
        <v>85</v>
      </c>
      <c r="B43" s="80"/>
      <c r="C43" s="80"/>
      <c r="D43" s="80"/>
      <c r="E43" s="185"/>
      <c r="F43" s="197" t="s">
        <v>86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</row>
    <row r="44" spans="1:59">
      <c r="A44" s="186" t="s">
        <v>87</v>
      </c>
      <c r="B44" s="2" t="s">
        <v>88</v>
      </c>
      <c r="C44" s="2">
        <f>B21</f>
        <v>4</v>
      </c>
      <c r="D44" s="2" t="s">
        <v>89</v>
      </c>
      <c r="E44" s="195">
        <f>B31</f>
        <v>195</v>
      </c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</row>
    <row r="45" spans="1:59">
      <c r="A45" s="198">
        <v>2.41796254</v>
      </c>
      <c r="B45" s="3"/>
      <c r="C45" s="3"/>
      <c r="D45" s="3"/>
      <c r="E45" s="199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</row>
    <row r="46" spans="1:59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</row>
    <row r="47" spans="1:59">
      <c r="A47" s="184" t="s">
        <v>90</v>
      </c>
      <c r="B47" s="83"/>
      <c r="C47" s="83"/>
      <c r="D47" s="83"/>
      <c r="E47" s="83"/>
      <c r="F47" s="83"/>
      <c r="G47" s="83"/>
      <c r="H47" s="200"/>
      <c r="I47" s="84"/>
      <c r="J47" s="84"/>
      <c r="K47" s="84"/>
      <c r="L47" s="84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</row>
    <row r="48" spans="1:59">
      <c r="A48" s="215">
        <f>(B19)/(B19+B24)</f>
        <v>0.10716208291925232</v>
      </c>
      <c r="B48" s="84"/>
      <c r="C48" s="84"/>
      <c r="D48" s="84"/>
      <c r="E48" s="84"/>
      <c r="F48" s="84"/>
      <c r="G48" s="84"/>
      <c r="H48" s="201"/>
      <c r="I48" s="86">
        <v>0.01</v>
      </c>
      <c r="J48" s="2" t="s">
        <v>91</v>
      </c>
      <c r="K48" s="84"/>
      <c r="L48" s="202" t="s">
        <v>92</v>
      </c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</row>
    <row r="49" spans="1:59">
      <c r="A49" s="203">
        <f>100*A48</f>
        <v>10.716208291925232</v>
      </c>
      <c r="B49" s="2" t="s">
        <v>93</v>
      </c>
      <c r="C49" s="84"/>
      <c r="D49" s="84"/>
      <c r="E49" s="84"/>
      <c r="F49" s="84"/>
      <c r="G49" s="84"/>
      <c r="H49" s="201"/>
      <c r="I49" s="86">
        <v>0.06</v>
      </c>
      <c r="J49" s="2" t="s">
        <v>94</v>
      </c>
      <c r="K49" s="84"/>
      <c r="L49" s="84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</row>
    <row r="50" spans="1:59">
      <c r="A50" s="204" t="s">
        <v>95</v>
      </c>
      <c r="B50" s="205" t="s">
        <v>96</v>
      </c>
      <c r="C50" s="3" t="s">
        <v>97</v>
      </c>
      <c r="D50" s="88"/>
      <c r="E50" s="88"/>
      <c r="F50" s="88"/>
      <c r="G50" s="88"/>
      <c r="H50" s="206"/>
      <c r="I50" s="86">
        <v>0.14000000000000001</v>
      </c>
      <c r="J50" s="2" t="s">
        <v>98</v>
      </c>
      <c r="K50" s="84"/>
      <c r="L50" s="84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</row>
    <row r="51" spans="1:59">
      <c r="A51" s="88"/>
      <c r="B51" s="88"/>
      <c r="C51" s="88"/>
      <c r="D51" s="88"/>
      <c r="E51" s="88"/>
      <c r="F51" s="88"/>
      <c r="G51" s="88"/>
      <c r="H51" s="88"/>
      <c r="I51" s="84"/>
      <c r="J51" s="84"/>
      <c r="K51" s="84"/>
      <c r="L51" s="84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</row>
    <row r="52" spans="1:59">
      <c r="A52" s="186" t="s">
        <v>99</v>
      </c>
      <c r="B52" s="2" t="s">
        <v>100</v>
      </c>
      <c r="C52" s="84"/>
      <c r="D52" s="84"/>
      <c r="E52" s="84"/>
      <c r="F52" s="84"/>
      <c r="G52" s="84"/>
      <c r="H52" s="201"/>
      <c r="I52" s="86">
        <v>0.1</v>
      </c>
      <c r="J52" s="2" t="s">
        <v>91</v>
      </c>
      <c r="K52" s="84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</row>
    <row r="53" spans="1:59">
      <c r="A53" s="215">
        <f>SQRT(A48^2)/(1-(A48^2))</f>
        <v>0.10840699766086473</v>
      </c>
      <c r="B53" s="1" t="s">
        <v>101</v>
      </c>
      <c r="C53" s="84"/>
      <c r="D53" s="84"/>
      <c r="E53" s="84"/>
      <c r="F53" s="84"/>
      <c r="G53" s="84"/>
      <c r="H53" s="201"/>
      <c r="I53" s="86">
        <v>0.25</v>
      </c>
      <c r="J53" s="2" t="s">
        <v>94</v>
      </c>
      <c r="K53" s="84"/>
      <c r="L53" s="84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</row>
    <row r="54" spans="1:59">
      <c r="A54" s="207"/>
      <c r="B54" s="88"/>
      <c r="C54" s="88"/>
      <c r="D54" s="88"/>
      <c r="E54" s="88"/>
      <c r="F54" s="88"/>
      <c r="G54" s="88"/>
      <c r="H54" s="206"/>
      <c r="I54" s="86">
        <v>0.4</v>
      </c>
      <c r="J54" s="2" t="s">
        <v>98</v>
      </c>
      <c r="K54" s="84"/>
      <c r="L54" s="84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</row>
    <row r="55" spans="1:59">
      <c r="A55" s="88"/>
      <c r="B55" s="88"/>
      <c r="C55" s="88"/>
      <c r="D55" s="88"/>
      <c r="E55" s="88"/>
      <c r="F55" s="88"/>
      <c r="G55" s="88"/>
      <c r="H55" s="88"/>
      <c r="I55" s="84"/>
      <c r="J55" s="84"/>
      <c r="K55" s="84"/>
      <c r="L55" s="84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</row>
    <row r="56" spans="1:59">
      <c r="A56" s="186" t="s">
        <v>102</v>
      </c>
      <c r="B56" s="2" t="s">
        <v>103</v>
      </c>
      <c r="C56" s="84"/>
      <c r="D56" s="84"/>
      <c r="E56" s="84"/>
      <c r="F56" s="84"/>
      <c r="G56" s="84"/>
      <c r="H56" s="201"/>
      <c r="I56" s="84"/>
      <c r="J56" s="84"/>
      <c r="K56" s="84"/>
      <c r="L56" s="84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</row>
    <row r="57" spans="1:59">
      <c r="A57" s="215">
        <f>(B19-(B21*B30))/(B19+B24+B30)</f>
        <v>8.8442511146144098E-2</v>
      </c>
      <c r="B57" s="1" t="s">
        <v>96</v>
      </c>
      <c r="C57" s="84"/>
      <c r="D57" s="84"/>
      <c r="E57" s="84"/>
      <c r="F57" s="84"/>
      <c r="G57" s="84"/>
      <c r="H57" s="201"/>
      <c r="I57" s="86">
        <v>0.01</v>
      </c>
      <c r="J57" s="2" t="s">
        <v>91</v>
      </c>
      <c r="K57" s="84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</row>
    <row r="58" spans="1:59">
      <c r="A58" s="208"/>
      <c r="B58" s="84"/>
      <c r="C58" s="84"/>
      <c r="D58" s="84"/>
      <c r="E58" s="84"/>
      <c r="F58" s="84"/>
      <c r="G58" s="84"/>
      <c r="H58" s="201"/>
      <c r="I58" s="86">
        <v>0.06</v>
      </c>
      <c r="J58" s="2" t="s">
        <v>94</v>
      </c>
      <c r="K58" s="84"/>
      <c r="L58" s="84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</row>
    <row r="59" spans="1:59">
      <c r="A59" s="209" t="s">
        <v>104</v>
      </c>
      <c r="B59" s="88"/>
      <c r="C59" s="88"/>
      <c r="D59" s="88"/>
      <c r="E59" s="88"/>
      <c r="F59" s="88"/>
      <c r="G59" s="88"/>
      <c r="H59" s="206"/>
      <c r="I59" s="86">
        <v>0.14000000000000001</v>
      </c>
      <c r="J59" s="2" t="s">
        <v>98</v>
      </c>
      <c r="K59" s="84"/>
      <c r="L59" s="84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</row>
    <row r="60" spans="1:59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</row>
    <row r="61" spans="1:59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</row>
    <row r="62" spans="1:59">
      <c r="A62" s="2" t="s">
        <v>105</v>
      </c>
      <c r="B62" s="2" t="s">
        <v>106</v>
      </c>
      <c r="C62" s="84"/>
      <c r="D62" s="84"/>
      <c r="E62" s="84"/>
      <c r="F62" s="84"/>
      <c r="G62" s="210" t="s">
        <v>107</v>
      </c>
      <c r="H62" s="84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</row>
    <row r="63" spans="1:59">
      <c r="A63" s="84"/>
      <c r="B63" s="84"/>
      <c r="C63" s="84"/>
      <c r="D63" s="2" t="s">
        <v>108</v>
      </c>
      <c r="E63" s="96">
        <f>B30/AP22</f>
        <v>4.4679740424184684E-4</v>
      </c>
      <c r="F63" s="84"/>
      <c r="G63" s="84"/>
      <c r="H63" s="84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</row>
    <row r="64" spans="1:59">
      <c r="A64" s="2" t="s">
        <v>109</v>
      </c>
      <c r="B64" s="211">
        <f>E64/SQRT(E63)</f>
        <v>1.2878588130176498</v>
      </c>
      <c r="C64" s="84"/>
      <c r="D64" s="2" t="s">
        <v>110</v>
      </c>
      <c r="E64" s="96">
        <f>ABS(AP15-AP11)</f>
        <v>2.7222222222214043E-2</v>
      </c>
      <c r="F64" s="84"/>
      <c r="G64" s="84"/>
      <c r="H64" s="84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</row>
    <row r="65" spans="1:59">
      <c r="A65" s="2" t="s">
        <v>111</v>
      </c>
      <c r="B65" s="211">
        <f>E65/SQRT(E63)</f>
        <v>5.4142635812593394</v>
      </c>
      <c r="C65" s="84"/>
      <c r="D65" s="2" t="s">
        <v>110</v>
      </c>
      <c r="E65" s="96">
        <f>ABS(AP11-AP7)</f>
        <v>0.11444444444444102</v>
      </c>
      <c r="F65" s="84"/>
      <c r="G65" s="84"/>
      <c r="H65" s="84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</row>
    <row r="66" spans="1:59">
      <c r="A66" s="2" t="s">
        <v>112</v>
      </c>
      <c r="B66" s="211">
        <f>E66/SQRT(E63)</f>
        <v>4.1264047682416898</v>
      </c>
      <c r="C66" s="84"/>
      <c r="D66" s="2" t="s">
        <v>110</v>
      </c>
      <c r="E66" s="96">
        <f>ABS(AP15-AP7)</f>
        <v>8.7222222222226975E-2</v>
      </c>
      <c r="F66" s="84"/>
      <c r="G66" s="84"/>
      <c r="H66" s="84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</row>
    <row r="67" spans="1:59">
      <c r="A67" s="84"/>
      <c r="B67" s="84"/>
      <c r="C67" s="84"/>
      <c r="D67" s="84"/>
      <c r="E67" s="84"/>
      <c r="F67" s="84"/>
      <c r="G67" s="84"/>
      <c r="H67" s="84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</row>
    <row r="68" spans="1:59" ht="15" customHeight="1">
      <c r="A68" s="84" t="s">
        <v>113</v>
      </c>
      <c r="B68" s="212">
        <f>E68/SQRT(E63)</f>
        <v>0</v>
      </c>
      <c r="C68" s="84"/>
      <c r="D68" s="2" t="s">
        <v>110</v>
      </c>
      <c r="E68" s="84"/>
      <c r="F68" s="84"/>
      <c r="G68" s="84"/>
      <c r="H68" s="84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</row>
    <row r="69" spans="1:59" ht="15" customHeight="1">
      <c r="A69" s="84" t="s">
        <v>114</v>
      </c>
      <c r="B69" s="212">
        <f>E69/SQRT(E63)</f>
        <v>0</v>
      </c>
      <c r="C69" s="84"/>
      <c r="D69" s="2" t="s">
        <v>110</v>
      </c>
      <c r="E69" s="84"/>
      <c r="F69" s="84"/>
      <c r="G69" s="84"/>
      <c r="H69" s="84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</row>
    <row r="70" spans="1:59" ht="15" customHeight="1">
      <c r="A70" s="84"/>
      <c r="B70" s="212"/>
      <c r="C70" s="84"/>
      <c r="D70" s="84"/>
      <c r="E70" s="84"/>
      <c r="F70" s="84"/>
      <c r="G70" s="84"/>
      <c r="H70" s="84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</row>
    <row r="71" spans="1:59">
      <c r="A71" s="84"/>
      <c r="B71" s="84"/>
      <c r="C71" s="84"/>
      <c r="D71" s="84"/>
      <c r="E71" s="84"/>
      <c r="F71" s="84"/>
      <c r="G71" s="84"/>
      <c r="H71" s="84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</row>
    <row r="72" spans="1:59">
      <c r="A72" s="2" t="s">
        <v>115</v>
      </c>
      <c r="B72" s="210" t="s">
        <v>116</v>
      </c>
      <c r="C72" s="84"/>
      <c r="D72" s="84"/>
      <c r="E72" s="84"/>
      <c r="F72" s="84"/>
      <c r="G72" s="84"/>
      <c r="H72" s="84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</row>
    <row r="73" spans="1:59">
      <c r="A73" s="2" t="s">
        <v>124</v>
      </c>
      <c r="B73" s="96">
        <v>3.89</v>
      </c>
      <c r="C73" s="84"/>
      <c r="D73" s="84"/>
      <c r="E73" s="84"/>
      <c r="F73" s="84"/>
      <c r="G73" s="84"/>
      <c r="H73" s="84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</row>
    <row r="74" spans="1:59">
      <c r="A74" s="213" t="s">
        <v>117</v>
      </c>
      <c r="B74" s="86" t="s">
        <v>118</v>
      </c>
      <c r="C74" s="84"/>
      <c r="D74" s="84"/>
      <c r="E74" s="84"/>
      <c r="F74" s="84"/>
      <c r="G74" s="84"/>
      <c r="H74" s="84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</row>
    <row r="75" spans="1:59">
      <c r="A75" s="213" t="s">
        <v>119</v>
      </c>
      <c r="B75" s="86">
        <v>3.895</v>
      </c>
      <c r="C75" s="84"/>
      <c r="D75" s="84"/>
      <c r="E75" s="84"/>
      <c r="F75" s="84"/>
      <c r="G75" s="84"/>
      <c r="H75" s="84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</row>
    <row r="76" spans="1:59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</row>
    <row r="77" spans="1:59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</row>
    <row r="78" spans="1:59">
      <c r="A78" s="150" t="s">
        <v>125</v>
      </c>
      <c r="B78" s="84"/>
      <c r="C78" s="150" t="s">
        <v>126</v>
      </c>
      <c r="D78" s="84"/>
      <c r="E78" s="2" t="s">
        <v>110</v>
      </c>
      <c r="F78" s="2" t="s">
        <v>106</v>
      </c>
      <c r="G78" s="84"/>
      <c r="H78" s="84"/>
      <c r="I78" s="2" t="s">
        <v>108</v>
      </c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</row>
    <row r="79" spans="1:59" ht="15" customHeight="1">
      <c r="A79" s="157">
        <v>180</v>
      </c>
      <c r="B79" s="216">
        <f>AP7</f>
        <v>29.983611111111113</v>
      </c>
      <c r="C79" s="157">
        <v>190</v>
      </c>
      <c r="D79" s="217">
        <f>AP9</f>
        <v>30.051388888888894</v>
      </c>
      <c r="E79" s="96">
        <f t="shared" ref="E79:E88" si="5">ABS(D79-B79)</f>
        <v>6.7777777777781267E-2</v>
      </c>
      <c r="F79" s="218">
        <f t="shared" ref="F79:F88" si="6">E79/SQRT(I79)</f>
        <v>3.2065056160858894</v>
      </c>
      <c r="G79" s="84"/>
      <c r="H79" s="84"/>
      <c r="I79" s="219">
        <f>E63</f>
        <v>4.4679740424184684E-4</v>
      </c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</row>
    <row r="80" spans="1:59" ht="15" customHeight="1">
      <c r="A80" s="157">
        <v>180</v>
      </c>
      <c r="B80" s="216">
        <f>AP7</f>
        <v>29.983611111111113</v>
      </c>
      <c r="C80" s="220">
        <v>200</v>
      </c>
      <c r="D80" s="217">
        <f>AP11</f>
        <v>30.098055555555554</v>
      </c>
      <c r="E80" s="96">
        <f t="shared" si="5"/>
        <v>0.11444444444444102</v>
      </c>
      <c r="F80" s="218">
        <f t="shared" si="6"/>
        <v>5.4142635812593394</v>
      </c>
      <c r="G80" s="84"/>
      <c r="H80" s="84"/>
      <c r="I80" s="96">
        <f>I79</f>
        <v>4.4679740424184684E-4</v>
      </c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</row>
    <row r="81" spans="1:59" ht="15" customHeight="1">
      <c r="A81" s="157">
        <v>180</v>
      </c>
      <c r="B81" s="216">
        <f>AP7</f>
        <v>29.983611111111113</v>
      </c>
      <c r="C81" s="221">
        <v>210</v>
      </c>
      <c r="D81" s="217">
        <f>AP13</f>
        <v>30.115277777777774</v>
      </c>
      <c r="E81" s="96">
        <f t="shared" si="5"/>
        <v>0.1316666666666606</v>
      </c>
      <c r="F81" s="218">
        <f t="shared" si="6"/>
        <v>6.2290314017400128</v>
      </c>
      <c r="G81" s="84"/>
      <c r="H81" s="84"/>
      <c r="I81" s="96">
        <f>I79</f>
        <v>4.4679740424184684E-4</v>
      </c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</row>
    <row r="82" spans="1:59" ht="15" customHeight="1">
      <c r="A82" s="157">
        <v>180</v>
      </c>
      <c r="B82" s="216">
        <f>AP7</f>
        <v>29.983611111111113</v>
      </c>
      <c r="C82" s="222">
        <v>220</v>
      </c>
      <c r="D82" s="216">
        <f>AP15</f>
        <v>30.07083333333334</v>
      </c>
      <c r="E82" s="96">
        <f t="shared" si="5"/>
        <v>8.7222222222226975E-2</v>
      </c>
      <c r="F82" s="218">
        <f t="shared" si="6"/>
        <v>4.1264047682416898</v>
      </c>
      <c r="G82" s="84"/>
      <c r="H82" s="84"/>
      <c r="I82" s="219">
        <f>I79</f>
        <v>4.4679740424184684E-4</v>
      </c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</row>
    <row r="83" spans="1:59" ht="15" customHeight="1">
      <c r="A83" s="220">
        <v>190</v>
      </c>
      <c r="B83" s="216">
        <f>AP9</f>
        <v>30.051388888888894</v>
      </c>
      <c r="C83" s="220">
        <v>200</v>
      </c>
      <c r="D83" s="217">
        <f>AP11</f>
        <v>30.098055555555554</v>
      </c>
      <c r="E83" s="96">
        <f t="shared" si="5"/>
        <v>4.6666666666659751E-2</v>
      </c>
      <c r="F83" s="218">
        <f t="shared" si="6"/>
        <v>2.20775796517345</v>
      </c>
      <c r="G83" s="84"/>
      <c r="H83" s="84"/>
      <c r="I83" s="219">
        <f>I79</f>
        <v>4.4679740424184684E-4</v>
      </c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</row>
    <row r="84" spans="1:59" ht="15" customHeight="1">
      <c r="A84" s="220">
        <v>190</v>
      </c>
      <c r="B84" s="216">
        <f>AP9</f>
        <v>30.051388888888894</v>
      </c>
      <c r="C84" s="221">
        <v>210</v>
      </c>
      <c r="D84" s="217">
        <f>AP13</f>
        <v>30.115277777777774</v>
      </c>
      <c r="E84" s="96">
        <f t="shared" si="5"/>
        <v>6.3888888888879336E-2</v>
      </c>
      <c r="F84" s="218">
        <f t="shared" si="6"/>
        <v>3.0225257856541239</v>
      </c>
      <c r="G84" s="84"/>
      <c r="H84" s="84"/>
      <c r="I84" s="219">
        <f>I79</f>
        <v>4.4679740424184684E-4</v>
      </c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</row>
    <row r="85" spans="1:59" ht="15" customHeight="1">
      <c r="A85" s="220">
        <v>190</v>
      </c>
      <c r="B85" s="216">
        <f>AP9</f>
        <v>30.051388888888894</v>
      </c>
      <c r="C85" s="222">
        <v>220</v>
      </c>
      <c r="D85" s="216">
        <f>AP15</f>
        <v>30.07083333333334</v>
      </c>
      <c r="E85" s="96">
        <f t="shared" si="5"/>
        <v>1.9444444444445708E-2</v>
      </c>
      <c r="F85" s="218">
        <f t="shared" si="6"/>
        <v>0.91989915215580031</v>
      </c>
      <c r="G85" s="84"/>
      <c r="H85" s="84"/>
      <c r="I85" s="219">
        <f>I79</f>
        <v>4.4679740424184684E-4</v>
      </c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</row>
    <row r="86" spans="1:59" ht="15" customHeight="1">
      <c r="A86" s="222">
        <v>200</v>
      </c>
      <c r="B86" s="216">
        <f>AP11</f>
        <v>30.098055555555554</v>
      </c>
      <c r="C86" s="221">
        <v>210</v>
      </c>
      <c r="D86" s="217">
        <f>AP13</f>
        <v>30.115277777777774</v>
      </c>
      <c r="E86" s="96">
        <f t="shared" si="5"/>
        <v>1.7222222222219585E-2</v>
      </c>
      <c r="F86" s="218">
        <f t="shared" si="6"/>
        <v>0.81476782048067398</v>
      </c>
      <c r="G86" s="84"/>
      <c r="H86" s="84"/>
      <c r="I86" s="219">
        <f>I79</f>
        <v>4.4679740424184684E-4</v>
      </c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</row>
    <row r="87" spans="1:59" ht="15" customHeight="1">
      <c r="A87" s="222">
        <v>200</v>
      </c>
      <c r="B87" s="216">
        <f>AP11</f>
        <v>30.098055555555554</v>
      </c>
      <c r="C87" s="222">
        <v>220</v>
      </c>
      <c r="D87" s="216">
        <f>AP15</f>
        <v>30.07083333333334</v>
      </c>
      <c r="E87" s="96">
        <f t="shared" si="5"/>
        <v>2.7222222222214043E-2</v>
      </c>
      <c r="F87" s="218">
        <f t="shared" si="6"/>
        <v>1.2878588130176498</v>
      </c>
      <c r="G87" s="84"/>
      <c r="H87" s="84"/>
      <c r="I87" s="219">
        <f>I79</f>
        <v>4.4679740424184684E-4</v>
      </c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</row>
    <row r="88" spans="1:59" ht="15" customHeight="1">
      <c r="A88" s="223">
        <v>210</v>
      </c>
      <c r="B88" s="216">
        <f>AP13</f>
        <v>30.115277777777774</v>
      </c>
      <c r="C88" s="222">
        <v>220</v>
      </c>
      <c r="D88" s="216">
        <f>AP15</f>
        <v>30.07083333333334</v>
      </c>
      <c r="E88" s="96">
        <f t="shared" si="5"/>
        <v>4.4444444444433628E-2</v>
      </c>
      <c r="F88" s="218">
        <f t="shared" si="6"/>
        <v>2.1026266334983239</v>
      </c>
      <c r="G88" s="84"/>
      <c r="H88" s="84"/>
      <c r="I88" s="219">
        <f>I79</f>
        <v>4.4679740424184684E-4</v>
      </c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</row>
    <row r="89" spans="1:59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</row>
    <row r="90" spans="1:59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</row>
    <row r="91" spans="1:59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</row>
    <row r="92" spans="1:59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</row>
    <row r="93" spans="1:59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</row>
    <row r="94" spans="1:59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</row>
    <row r="95" spans="1:59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</row>
    <row r="96" spans="1:59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</row>
    <row r="97" spans="1:59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</row>
    <row r="98" spans="1:59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</row>
    <row r="99" spans="1:59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</row>
    <row r="100" spans="1:59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</row>
    <row r="101" spans="1:59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</row>
    <row r="102" spans="1:59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</row>
    <row r="103" spans="1:59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</row>
    <row r="104" spans="1:59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</row>
    <row r="105" spans="1:59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</row>
    <row r="106" spans="1:59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</row>
    <row r="107" spans="1:59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</row>
    <row r="108" spans="1:59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</row>
    <row r="109" spans="1:59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</row>
    <row r="110" spans="1:59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</row>
    <row r="111" spans="1:59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</row>
    <row r="112" spans="1:59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</row>
    <row r="113" spans="1:59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</row>
    <row r="114" spans="1:59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</row>
    <row r="115" spans="1:59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</row>
    <row r="116" spans="1:59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</row>
    <row r="117" spans="1:59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</row>
    <row r="118" spans="1:59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</row>
    <row r="119" spans="1:59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</row>
    <row r="120" spans="1:59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</row>
    <row r="121" spans="1:59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</row>
    <row r="122" spans="1:59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</row>
    <row r="123" spans="1:59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</row>
    <row r="124" spans="1:59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</row>
    <row r="125" spans="1:59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</row>
    <row r="126" spans="1:59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</row>
    <row r="127" spans="1:59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</row>
    <row r="128" spans="1:59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</row>
    <row r="129" spans="1:59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</row>
    <row r="130" spans="1:59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</row>
    <row r="131" spans="1:59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</row>
    <row r="132" spans="1:59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</row>
    <row r="133" spans="1:59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</row>
    <row r="134" spans="1:59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</row>
    <row r="135" spans="1:59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</row>
    <row r="136" spans="1:59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</row>
    <row r="137" spans="1:59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</row>
    <row r="138" spans="1:59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</row>
    <row r="139" spans="1:59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</row>
    <row r="140" spans="1:59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</row>
    <row r="141" spans="1:59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</row>
    <row r="142" spans="1:59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</row>
    <row r="143" spans="1:59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</row>
    <row r="144" spans="1:59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</row>
    <row r="145" spans="1:59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</row>
    <row r="146" spans="1:59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</row>
    <row r="147" spans="1:59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</row>
    <row r="148" spans="1:59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</row>
    <row r="149" spans="1:59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</row>
    <row r="150" spans="1:59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</row>
    <row r="151" spans="1:59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</row>
    <row r="152" spans="1:59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</row>
    <row r="153" spans="1:59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</row>
    <row r="154" spans="1:59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</row>
    <row r="155" spans="1:59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</row>
    <row r="156" spans="1:59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</row>
    <row r="157" spans="1:59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</row>
    <row r="158" spans="1:59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</row>
    <row r="159" spans="1:59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</row>
    <row r="160" spans="1:59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</row>
    <row r="161" spans="1:59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</row>
    <row r="162" spans="1:59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</row>
    <row r="163" spans="1:59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</row>
    <row r="164" spans="1:59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</row>
    <row r="165" spans="1:59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</row>
    <row r="166" spans="1:59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</row>
    <row r="167" spans="1:59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</row>
    <row r="168" spans="1:59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</row>
    <row r="169" spans="1:59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</row>
    <row r="170" spans="1:59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</row>
    <row r="171" spans="1:59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</row>
    <row r="172" spans="1:59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</row>
    <row r="173" spans="1:59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</row>
    <row r="174" spans="1:59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</row>
    <row r="175" spans="1:59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</row>
    <row r="176" spans="1:59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</row>
    <row r="177" spans="1:59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</row>
    <row r="178" spans="1:59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</row>
    <row r="179" spans="1:59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</row>
    <row r="180" spans="1:59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</row>
    <row r="181" spans="1:59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</row>
    <row r="182" spans="1:59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</row>
    <row r="183" spans="1:59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</row>
    <row r="184" spans="1:59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</row>
    <row r="185" spans="1:59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</row>
    <row r="186" spans="1:59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</row>
    <row r="187" spans="1:59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</row>
    <row r="188" spans="1:59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</row>
    <row r="189" spans="1:59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</row>
    <row r="190" spans="1:59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</row>
    <row r="191" spans="1:59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</row>
    <row r="192" spans="1:59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</row>
    <row r="193" spans="1:59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</row>
    <row r="194" spans="1:59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</row>
    <row r="195" spans="1:59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</row>
    <row r="196" spans="1:59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</row>
    <row r="197" spans="1:59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</row>
    <row r="198" spans="1:59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</row>
    <row r="199" spans="1:59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</row>
    <row r="200" spans="1:59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</row>
    <row r="201" spans="1:59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</row>
    <row r="202" spans="1:59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</row>
    <row r="203" spans="1:59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</row>
    <row r="204" spans="1:59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</row>
    <row r="205" spans="1:59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</row>
    <row r="206" spans="1:59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</row>
    <row r="207" spans="1:59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</row>
    <row r="208" spans="1:59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</row>
    <row r="209" spans="1:59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</row>
    <row r="210" spans="1:59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</row>
    <row r="211" spans="1:59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</row>
    <row r="212" spans="1:59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</row>
    <row r="213" spans="1:59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</row>
    <row r="214" spans="1:59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</row>
    <row r="215" spans="1:59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</row>
    <row r="216" spans="1:59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</row>
    <row r="217" spans="1:59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</row>
    <row r="218" spans="1:59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</row>
    <row r="219" spans="1:59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</row>
    <row r="220" spans="1:59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</row>
    <row r="221" spans="1:59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</row>
    <row r="222" spans="1:59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</row>
    <row r="223" spans="1:59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</row>
    <row r="224" spans="1:59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</row>
    <row r="225" spans="1:59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</row>
    <row r="226" spans="1:59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</row>
    <row r="227" spans="1:59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</row>
    <row r="228" spans="1:59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</row>
    <row r="229" spans="1:59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</row>
    <row r="230" spans="1:59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</row>
    <row r="231" spans="1:59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</row>
    <row r="232" spans="1:59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</row>
    <row r="233" spans="1:59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</row>
    <row r="234" spans="1:59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</row>
    <row r="235" spans="1:59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</row>
    <row r="236" spans="1:59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</row>
    <row r="237" spans="1:59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</row>
    <row r="238" spans="1:59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</row>
    <row r="239" spans="1:59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</row>
    <row r="240" spans="1:59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</row>
    <row r="241" spans="1:59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</row>
    <row r="242" spans="1:59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</row>
    <row r="243" spans="1:59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</row>
    <row r="244" spans="1:59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</row>
    <row r="245" spans="1:59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</row>
    <row r="246" spans="1:59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</row>
    <row r="247" spans="1:59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</row>
    <row r="248" spans="1:59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</row>
    <row r="249" spans="1:59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</row>
    <row r="250" spans="1:59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</row>
    <row r="251" spans="1:59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</row>
    <row r="252" spans="1:59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</row>
    <row r="253" spans="1:59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</row>
    <row r="254" spans="1:59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</row>
    <row r="255" spans="1:59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</row>
    <row r="256" spans="1:59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</row>
    <row r="257" spans="1:59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</row>
    <row r="258" spans="1:59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</row>
    <row r="259" spans="1:59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</row>
    <row r="260" spans="1:59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</row>
    <row r="261" spans="1:59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</row>
    <row r="262" spans="1:59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</row>
    <row r="263" spans="1:59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</row>
    <row r="264" spans="1:59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</row>
    <row r="265" spans="1:59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</row>
    <row r="266" spans="1:59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</row>
    <row r="267" spans="1:59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</row>
    <row r="268" spans="1:59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</row>
    <row r="269" spans="1:59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</row>
    <row r="270" spans="1:59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</row>
    <row r="271" spans="1:59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</row>
    <row r="272" spans="1:59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</row>
    <row r="273" spans="1:59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</row>
    <row r="274" spans="1:59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</row>
    <row r="275" spans="1:59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</row>
    <row r="276" spans="1:59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</row>
    <row r="277" spans="1:59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</row>
    <row r="278" spans="1:59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</row>
    <row r="279" spans="1:59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</row>
    <row r="280" spans="1:59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</row>
    <row r="281" spans="1:59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</row>
    <row r="282" spans="1:59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</row>
    <row r="283" spans="1:59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</row>
    <row r="284" spans="1:59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</row>
    <row r="285" spans="1:59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</row>
    <row r="286" spans="1:59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</row>
    <row r="287" spans="1:59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</row>
    <row r="288" spans="1:59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</row>
    <row r="289" spans="1:59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</row>
    <row r="290" spans="1:59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</row>
    <row r="291" spans="1:59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</row>
    <row r="292" spans="1:59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</row>
    <row r="293" spans="1:59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</row>
    <row r="294" spans="1:59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</row>
    <row r="295" spans="1:59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</row>
    <row r="296" spans="1:59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</row>
    <row r="297" spans="1:59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</row>
    <row r="298" spans="1:59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</row>
    <row r="299" spans="1:59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</row>
    <row r="300" spans="1:59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</row>
    <row r="301" spans="1:59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</row>
    <row r="302" spans="1:59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</row>
    <row r="303" spans="1:59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</row>
    <row r="304" spans="1:59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</row>
    <row r="305" spans="1:59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</row>
    <row r="306" spans="1:59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</row>
    <row r="307" spans="1:59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</row>
    <row r="308" spans="1:59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</row>
    <row r="309" spans="1:59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</row>
    <row r="310" spans="1:59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</row>
    <row r="311" spans="1:59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</row>
    <row r="312" spans="1:59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</row>
    <row r="313" spans="1:59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</row>
    <row r="314" spans="1:59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</row>
    <row r="315" spans="1:59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</row>
    <row r="316" spans="1:59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</row>
    <row r="317" spans="1:59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</row>
    <row r="318" spans="1:59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</row>
    <row r="319" spans="1:59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</row>
    <row r="320" spans="1:59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</row>
    <row r="321" spans="1:59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</row>
    <row r="322" spans="1:59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</row>
    <row r="323" spans="1:59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</row>
    <row r="324" spans="1:59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</row>
    <row r="325" spans="1:59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</row>
    <row r="326" spans="1:59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</row>
    <row r="327" spans="1:59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</row>
    <row r="328" spans="1:59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</row>
    <row r="329" spans="1:59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</row>
    <row r="330" spans="1:59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</row>
    <row r="331" spans="1:59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</row>
    <row r="332" spans="1:59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</row>
    <row r="333" spans="1:59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</row>
    <row r="334" spans="1:59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</row>
    <row r="335" spans="1:59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</row>
    <row r="336" spans="1:59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</row>
    <row r="337" spans="1:59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</row>
    <row r="338" spans="1:59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</row>
    <row r="339" spans="1:59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</row>
    <row r="340" spans="1:59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</row>
    <row r="341" spans="1:59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</row>
    <row r="342" spans="1:59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</row>
    <row r="343" spans="1:59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</row>
    <row r="344" spans="1:59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</row>
    <row r="345" spans="1:59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</row>
    <row r="346" spans="1:59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</row>
    <row r="347" spans="1:59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</row>
    <row r="348" spans="1:59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</row>
    <row r="349" spans="1:59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</row>
    <row r="350" spans="1:59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</row>
    <row r="351" spans="1:59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</row>
    <row r="352" spans="1:59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</row>
    <row r="353" spans="1:59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</row>
    <row r="354" spans="1:59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</row>
    <row r="355" spans="1:59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</row>
    <row r="356" spans="1:59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</row>
    <row r="357" spans="1:59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</row>
    <row r="358" spans="1:59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</row>
    <row r="359" spans="1:59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</row>
    <row r="360" spans="1:59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</row>
    <row r="361" spans="1:59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</row>
    <row r="362" spans="1:59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</row>
    <row r="363" spans="1:59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</row>
    <row r="364" spans="1:59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</row>
    <row r="365" spans="1:59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</row>
    <row r="366" spans="1:59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</row>
    <row r="367" spans="1:59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</row>
    <row r="368" spans="1:59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</row>
    <row r="369" spans="1:59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</row>
    <row r="370" spans="1:59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</row>
    <row r="371" spans="1:59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</row>
    <row r="372" spans="1:59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</row>
    <row r="373" spans="1:59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</row>
    <row r="374" spans="1:59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</row>
    <row r="375" spans="1:59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</row>
    <row r="376" spans="1:59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</row>
    <row r="377" spans="1:59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</row>
    <row r="378" spans="1:59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</row>
    <row r="379" spans="1:59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</row>
    <row r="380" spans="1:59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</row>
    <row r="381" spans="1:59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</row>
    <row r="382" spans="1:59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</row>
    <row r="383" spans="1:59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</row>
    <row r="384" spans="1:59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</row>
    <row r="385" spans="1:59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</row>
    <row r="386" spans="1:59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</row>
    <row r="387" spans="1:59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</row>
    <row r="388" spans="1:59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</row>
    <row r="389" spans="1:59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</row>
    <row r="390" spans="1:59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</row>
    <row r="391" spans="1:59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</row>
    <row r="392" spans="1:59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</row>
    <row r="393" spans="1:59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</row>
    <row r="394" spans="1:59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</row>
    <row r="395" spans="1:59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</row>
    <row r="396" spans="1:59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</row>
    <row r="397" spans="1:59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</row>
    <row r="398" spans="1:59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</row>
    <row r="399" spans="1:59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</row>
    <row r="400" spans="1:59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</row>
    <row r="401" spans="1:59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</row>
    <row r="402" spans="1:59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</row>
    <row r="403" spans="1:59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</row>
    <row r="404" spans="1:59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</row>
    <row r="405" spans="1:59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</row>
    <row r="406" spans="1:59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</row>
    <row r="407" spans="1:59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</row>
    <row r="408" spans="1:59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</row>
    <row r="409" spans="1:59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</row>
    <row r="410" spans="1:59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</row>
    <row r="411" spans="1:59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</row>
    <row r="412" spans="1:59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</row>
    <row r="413" spans="1:59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</row>
    <row r="414" spans="1:59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</row>
    <row r="415" spans="1:59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</row>
    <row r="416" spans="1:59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</row>
    <row r="417" spans="1:59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</row>
    <row r="418" spans="1:59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</row>
    <row r="419" spans="1:59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</row>
    <row r="420" spans="1:59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</row>
    <row r="421" spans="1:59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</row>
    <row r="422" spans="1:59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</row>
    <row r="423" spans="1:59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</row>
    <row r="424" spans="1:59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</row>
    <row r="425" spans="1:59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</row>
    <row r="426" spans="1:59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</row>
    <row r="427" spans="1:59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</row>
    <row r="428" spans="1:59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</row>
    <row r="429" spans="1:59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</row>
    <row r="430" spans="1:59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</row>
    <row r="431" spans="1:59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</row>
    <row r="432" spans="1:59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</row>
    <row r="433" spans="1:59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</row>
    <row r="434" spans="1:59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</row>
    <row r="435" spans="1:59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</row>
    <row r="436" spans="1:59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</row>
    <row r="437" spans="1:59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</row>
    <row r="438" spans="1:59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</row>
    <row r="439" spans="1:59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</row>
    <row r="440" spans="1:59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</row>
    <row r="441" spans="1:59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</row>
    <row r="442" spans="1:59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</row>
    <row r="443" spans="1:59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</row>
    <row r="444" spans="1:59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</row>
    <row r="445" spans="1:59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</row>
    <row r="446" spans="1:59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</row>
    <row r="447" spans="1:59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</row>
    <row r="448" spans="1:59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</row>
    <row r="449" spans="1:59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</row>
    <row r="450" spans="1:59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</row>
    <row r="451" spans="1:59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</row>
    <row r="452" spans="1:59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</row>
    <row r="453" spans="1:59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</row>
    <row r="454" spans="1:59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</row>
    <row r="455" spans="1:59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</row>
    <row r="456" spans="1:59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</row>
    <row r="457" spans="1:59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</row>
    <row r="458" spans="1:59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</row>
    <row r="459" spans="1:59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</row>
    <row r="460" spans="1:59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</row>
    <row r="461" spans="1:59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</row>
    <row r="462" spans="1:59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</row>
    <row r="463" spans="1:59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</row>
    <row r="464" spans="1:59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</row>
    <row r="465" spans="1:59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</row>
    <row r="466" spans="1:59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</row>
    <row r="467" spans="1:59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</row>
    <row r="468" spans="1:59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</row>
    <row r="469" spans="1:59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</row>
    <row r="470" spans="1:59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</row>
    <row r="471" spans="1:59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</row>
    <row r="472" spans="1:59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</row>
    <row r="473" spans="1:59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</row>
    <row r="474" spans="1:59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</row>
    <row r="475" spans="1:59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</row>
    <row r="476" spans="1:59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</row>
    <row r="477" spans="1:59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</row>
    <row r="478" spans="1:59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</row>
    <row r="479" spans="1:59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</row>
    <row r="480" spans="1:59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</row>
    <row r="481" spans="1:59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</row>
    <row r="482" spans="1:59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</row>
    <row r="483" spans="1:59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</row>
    <row r="484" spans="1:59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</row>
    <row r="485" spans="1:59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</row>
    <row r="486" spans="1:59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</row>
    <row r="487" spans="1:59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</row>
    <row r="488" spans="1:59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</row>
    <row r="489" spans="1:59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</row>
    <row r="490" spans="1:59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</row>
    <row r="491" spans="1:59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</row>
    <row r="492" spans="1:59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</row>
    <row r="493" spans="1:59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</row>
    <row r="494" spans="1:59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</row>
    <row r="495" spans="1:59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</row>
    <row r="496" spans="1:59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</row>
    <row r="497" spans="1:59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</row>
    <row r="498" spans="1:59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</row>
    <row r="499" spans="1:59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</row>
    <row r="500" spans="1:59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</row>
    <row r="501" spans="1:59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</row>
    <row r="502" spans="1:59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</row>
    <row r="503" spans="1:59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</row>
    <row r="504" spans="1:59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</row>
    <row r="505" spans="1:59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</row>
    <row r="506" spans="1:59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</row>
    <row r="507" spans="1:59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</row>
    <row r="508" spans="1:59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</row>
    <row r="509" spans="1:59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</row>
    <row r="510" spans="1:59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</row>
    <row r="511" spans="1:59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</row>
    <row r="512" spans="1:59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</row>
    <row r="513" spans="1:59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</row>
    <row r="514" spans="1:59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</row>
    <row r="515" spans="1:59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</row>
    <row r="516" spans="1:59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</row>
    <row r="517" spans="1:59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</row>
    <row r="518" spans="1:59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</row>
    <row r="519" spans="1:59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</row>
    <row r="520" spans="1:59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</row>
    <row r="521" spans="1:59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</row>
    <row r="522" spans="1:59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</row>
    <row r="523" spans="1:59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</row>
    <row r="524" spans="1:59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</row>
    <row r="525" spans="1:59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</row>
    <row r="526" spans="1:59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</row>
    <row r="527" spans="1:59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</row>
    <row r="528" spans="1:59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</row>
    <row r="529" spans="1:59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</row>
    <row r="530" spans="1:59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</row>
    <row r="531" spans="1:59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</row>
    <row r="532" spans="1:59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</row>
    <row r="533" spans="1:59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</row>
    <row r="534" spans="1:59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</row>
    <row r="535" spans="1:59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</row>
    <row r="536" spans="1:59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</row>
    <row r="537" spans="1:59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</row>
    <row r="538" spans="1:59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</row>
    <row r="539" spans="1:59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</row>
    <row r="540" spans="1:59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</row>
    <row r="541" spans="1:59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</row>
    <row r="542" spans="1:59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</row>
    <row r="543" spans="1:59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</row>
    <row r="544" spans="1:59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</row>
    <row r="545" spans="1:59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</row>
    <row r="546" spans="1:59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</row>
    <row r="547" spans="1:59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</row>
    <row r="548" spans="1:59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</row>
    <row r="549" spans="1:59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</row>
    <row r="550" spans="1:59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</row>
    <row r="551" spans="1:59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</row>
    <row r="552" spans="1:59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</row>
    <row r="553" spans="1:59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</row>
    <row r="554" spans="1:59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</row>
    <row r="555" spans="1:59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</row>
    <row r="556" spans="1:59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</row>
    <row r="557" spans="1:59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</row>
    <row r="558" spans="1:59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</row>
    <row r="559" spans="1:59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</row>
    <row r="560" spans="1:59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</row>
    <row r="561" spans="1:59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</row>
    <row r="562" spans="1:59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</row>
    <row r="563" spans="1:59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</row>
    <row r="564" spans="1:59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</row>
    <row r="565" spans="1:59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</row>
    <row r="566" spans="1:59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</row>
    <row r="567" spans="1:59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</row>
    <row r="568" spans="1:59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</row>
    <row r="569" spans="1:59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</row>
    <row r="570" spans="1:59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</row>
    <row r="571" spans="1:59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</row>
    <row r="572" spans="1:59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</row>
    <row r="573" spans="1:59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</row>
    <row r="574" spans="1:59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</row>
    <row r="575" spans="1:59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</row>
    <row r="576" spans="1:59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</row>
    <row r="577" spans="1:59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</row>
    <row r="578" spans="1:59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</row>
    <row r="579" spans="1:59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</row>
    <row r="580" spans="1:59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</row>
    <row r="581" spans="1:59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</row>
    <row r="582" spans="1:59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</row>
    <row r="583" spans="1:59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</row>
    <row r="584" spans="1:59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</row>
    <row r="585" spans="1:59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</row>
    <row r="586" spans="1:59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</row>
    <row r="587" spans="1:59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</row>
    <row r="588" spans="1:59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</row>
    <row r="589" spans="1:59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</row>
    <row r="590" spans="1:59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</row>
    <row r="591" spans="1:59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</row>
    <row r="592" spans="1:59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</row>
    <row r="593" spans="1:59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</row>
    <row r="594" spans="1:59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</row>
    <row r="595" spans="1:59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</row>
    <row r="596" spans="1:59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</row>
    <row r="597" spans="1:59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</row>
    <row r="598" spans="1:59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</row>
    <row r="599" spans="1:59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</row>
    <row r="600" spans="1:59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</row>
    <row r="601" spans="1:59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</row>
    <row r="602" spans="1:59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</row>
    <row r="603" spans="1:59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</row>
    <row r="604" spans="1:59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</row>
    <row r="605" spans="1:59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</row>
    <row r="606" spans="1:59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</row>
    <row r="607" spans="1:59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</row>
    <row r="608" spans="1:59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</row>
    <row r="609" spans="1:59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</row>
    <row r="610" spans="1:59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</row>
    <row r="611" spans="1:59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</row>
    <row r="612" spans="1:59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</row>
    <row r="613" spans="1:59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</row>
    <row r="614" spans="1:59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</row>
    <row r="615" spans="1:59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</row>
    <row r="616" spans="1:59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</row>
    <row r="617" spans="1:59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</row>
    <row r="618" spans="1:59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</row>
    <row r="619" spans="1:59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</row>
    <row r="620" spans="1:59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</row>
    <row r="621" spans="1:59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</row>
    <row r="622" spans="1:59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</row>
    <row r="623" spans="1:59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</row>
    <row r="624" spans="1:59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</row>
    <row r="625" spans="1:59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</row>
    <row r="626" spans="1:59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</row>
    <row r="627" spans="1:59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</row>
    <row r="628" spans="1:59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</row>
    <row r="629" spans="1:59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</row>
    <row r="630" spans="1:59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</row>
    <row r="631" spans="1:59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</row>
    <row r="632" spans="1:59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</row>
    <row r="633" spans="1:59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</row>
    <row r="634" spans="1:59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</row>
    <row r="635" spans="1:59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</row>
    <row r="636" spans="1:59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</row>
    <row r="637" spans="1:59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</row>
    <row r="638" spans="1:59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</row>
    <row r="639" spans="1:59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</row>
    <row r="640" spans="1:59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</row>
    <row r="641" spans="1:59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</row>
    <row r="642" spans="1:59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</row>
    <row r="643" spans="1:59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</row>
    <row r="644" spans="1:59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</row>
    <row r="645" spans="1:59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</row>
    <row r="646" spans="1:59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</row>
    <row r="647" spans="1:59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</row>
    <row r="648" spans="1:59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</row>
    <row r="649" spans="1:59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</row>
    <row r="650" spans="1:59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</row>
    <row r="651" spans="1:59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</row>
    <row r="652" spans="1:59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</row>
    <row r="653" spans="1:59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</row>
    <row r="654" spans="1:59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</row>
    <row r="655" spans="1:59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</row>
    <row r="656" spans="1:59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</row>
    <row r="657" spans="1:59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</row>
    <row r="658" spans="1:59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</row>
    <row r="659" spans="1:59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</row>
    <row r="660" spans="1:59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</row>
    <row r="661" spans="1:59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</row>
    <row r="662" spans="1:59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</row>
    <row r="663" spans="1:59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</row>
    <row r="664" spans="1:59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</row>
    <row r="665" spans="1:59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</row>
    <row r="666" spans="1:59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</row>
    <row r="667" spans="1:59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</row>
    <row r="668" spans="1:59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</row>
    <row r="669" spans="1:59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</row>
    <row r="670" spans="1:59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</row>
    <row r="671" spans="1:59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</row>
    <row r="672" spans="1:59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</row>
    <row r="673" spans="1:59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</row>
    <row r="674" spans="1:59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</row>
    <row r="675" spans="1:59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</row>
    <row r="676" spans="1:59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</row>
    <row r="677" spans="1:59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</row>
    <row r="678" spans="1:59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</row>
    <row r="679" spans="1:59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</row>
    <row r="680" spans="1:59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</row>
    <row r="681" spans="1:59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</row>
    <row r="682" spans="1:59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</row>
    <row r="683" spans="1:59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</row>
    <row r="684" spans="1:59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</row>
    <row r="685" spans="1:59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</row>
    <row r="686" spans="1:59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</row>
    <row r="687" spans="1:59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</row>
    <row r="688" spans="1:59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</row>
    <row r="689" spans="1:59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</row>
    <row r="690" spans="1:59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</row>
    <row r="691" spans="1:59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</row>
    <row r="692" spans="1:59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</row>
    <row r="693" spans="1:59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</row>
    <row r="694" spans="1:59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</row>
    <row r="695" spans="1:59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</row>
    <row r="696" spans="1:59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</row>
    <row r="697" spans="1:59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</row>
    <row r="698" spans="1:59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</row>
    <row r="699" spans="1:59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</row>
    <row r="700" spans="1:59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</row>
    <row r="701" spans="1:59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</row>
    <row r="702" spans="1:59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</row>
    <row r="703" spans="1:59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</row>
    <row r="704" spans="1:59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</row>
    <row r="705" spans="1:59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</row>
    <row r="706" spans="1:59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</row>
    <row r="707" spans="1:59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</row>
    <row r="708" spans="1:59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</row>
    <row r="709" spans="1:59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</row>
    <row r="710" spans="1:59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</row>
    <row r="711" spans="1:59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</row>
    <row r="712" spans="1:59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</row>
    <row r="713" spans="1:59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</row>
    <row r="714" spans="1:59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</row>
    <row r="715" spans="1:59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</row>
    <row r="716" spans="1:59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</row>
    <row r="717" spans="1:59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</row>
    <row r="718" spans="1:59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</row>
    <row r="719" spans="1:59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</row>
    <row r="720" spans="1:59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</row>
    <row r="721" spans="1:59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</row>
    <row r="722" spans="1:59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</row>
    <row r="723" spans="1:59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</row>
    <row r="724" spans="1:59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</row>
    <row r="725" spans="1:59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</row>
    <row r="726" spans="1:59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</row>
    <row r="727" spans="1:59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</row>
    <row r="728" spans="1:59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</row>
    <row r="729" spans="1:59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</row>
    <row r="730" spans="1:59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</row>
    <row r="731" spans="1:59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</row>
    <row r="732" spans="1:59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</row>
    <row r="733" spans="1:59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</row>
    <row r="734" spans="1:59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</row>
    <row r="735" spans="1:59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</row>
    <row r="736" spans="1:59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</row>
    <row r="737" spans="1:59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</row>
    <row r="738" spans="1:59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</row>
    <row r="739" spans="1:59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</row>
    <row r="740" spans="1:59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</row>
    <row r="741" spans="1:59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</row>
    <row r="742" spans="1:59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</row>
    <row r="743" spans="1:59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</row>
    <row r="744" spans="1:59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</row>
    <row r="745" spans="1:59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</row>
    <row r="746" spans="1:59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</row>
    <row r="747" spans="1:59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</row>
    <row r="748" spans="1:59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</row>
    <row r="749" spans="1:59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</row>
    <row r="750" spans="1:59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</row>
    <row r="751" spans="1:59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</row>
    <row r="752" spans="1:59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</row>
    <row r="753" spans="1:59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</row>
    <row r="754" spans="1:59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</row>
    <row r="755" spans="1:59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</row>
    <row r="756" spans="1:59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</row>
    <row r="757" spans="1:59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</row>
    <row r="758" spans="1:59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</row>
    <row r="759" spans="1:59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</row>
    <row r="760" spans="1:59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</row>
    <row r="761" spans="1:59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</row>
    <row r="762" spans="1:59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</row>
    <row r="763" spans="1:59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</row>
    <row r="764" spans="1:59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</row>
    <row r="765" spans="1:59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</row>
    <row r="766" spans="1:59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</row>
    <row r="767" spans="1:59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</row>
    <row r="768" spans="1:59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</row>
    <row r="769" spans="1:59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</row>
    <row r="770" spans="1:59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</row>
    <row r="771" spans="1:59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</row>
    <row r="772" spans="1:59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</row>
    <row r="773" spans="1:59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</row>
    <row r="774" spans="1:59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</row>
    <row r="775" spans="1:59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</row>
    <row r="776" spans="1:59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</row>
    <row r="777" spans="1:59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</row>
    <row r="778" spans="1:59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</row>
    <row r="779" spans="1:59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</row>
    <row r="780" spans="1:59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</row>
    <row r="781" spans="1:59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</row>
    <row r="782" spans="1:59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</row>
    <row r="783" spans="1:59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</row>
    <row r="784" spans="1:59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</row>
    <row r="785" spans="1:59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</row>
    <row r="786" spans="1:59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</row>
    <row r="787" spans="1:59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</row>
    <row r="788" spans="1:59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</row>
    <row r="789" spans="1:59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</row>
    <row r="790" spans="1:59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</row>
    <row r="791" spans="1:59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</row>
    <row r="792" spans="1:59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</row>
    <row r="793" spans="1:59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</row>
    <row r="794" spans="1:59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</row>
    <row r="795" spans="1:59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</row>
    <row r="796" spans="1:59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</row>
    <row r="797" spans="1:59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</row>
    <row r="798" spans="1:59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</row>
    <row r="799" spans="1:59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</row>
    <row r="800" spans="1:59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</row>
    <row r="801" spans="1:59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</row>
    <row r="802" spans="1:59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</row>
    <row r="803" spans="1:59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</row>
    <row r="804" spans="1:59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</row>
    <row r="805" spans="1:59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</row>
    <row r="806" spans="1:59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</row>
    <row r="807" spans="1:59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</row>
    <row r="808" spans="1:59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</row>
    <row r="809" spans="1:59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</row>
    <row r="810" spans="1:59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  <c r="BG810" s="2"/>
    </row>
    <row r="811" spans="1:59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  <c r="BG811" s="2"/>
    </row>
    <row r="812" spans="1:59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</row>
    <row r="813" spans="1:59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</row>
    <row r="814" spans="1:59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</row>
    <row r="815" spans="1:59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</row>
    <row r="816" spans="1:59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</row>
    <row r="817" spans="1:59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</row>
    <row r="818" spans="1:59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</row>
    <row r="819" spans="1:59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</row>
    <row r="820" spans="1:59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</row>
    <row r="821" spans="1:59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</row>
    <row r="822" spans="1:59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</row>
    <row r="823" spans="1:59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</row>
    <row r="824" spans="1:59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</row>
    <row r="825" spans="1:59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</row>
    <row r="826" spans="1:59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</row>
    <row r="827" spans="1:59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</row>
    <row r="828" spans="1:59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</row>
    <row r="829" spans="1:59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</row>
    <row r="830" spans="1:59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</row>
    <row r="831" spans="1:59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</row>
    <row r="832" spans="1:59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</row>
    <row r="833" spans="1:59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</row>
    <row r="834" spans="1:59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</row>
    <row r="835" spans="1:59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</row>
    <row r="836" spans="1:59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</row>
    <row r="837" spans="1:59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</row>
    <row r="838" spans="1:59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</row>
    <row r="839" spans="1:59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2"/>
      <c r="BG839" s="2"/>
    </row>
    <row r="840" spans="1:59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  <c r="BG840" s="2"/>
    </row>
    <row r="841" spans="1:59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2"/>
      <c r="BG841" s="2"/>
    </row>
    <row r="842" spans="1:59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  <c r="BG842" s="2"/>
    </row>
    <row r="843" spans="1:59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</row>
    <row r="844" spans="1:59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</row>
    <row r="845" spans="1:59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</row>
    <row r="846" spans="1:59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  <c r="BG846" s="2"/>
    </row>
    <row r="847" spans="1:59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2"/>
      <c r="BF847" s="2"/>
      <c r="BG847" s="2"/>
    </row>
    <row r="848" spans="1:59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</row>
    <row r="849" spans="1:59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</row>
    <row r="850" spans="1:59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</row>
    <row r="851" spans="1:59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</row>
    <row r="852" spans="1:59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</row>
    <row r="853" spans="1:59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</row>
    <row r="854" spans="1:59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</row>
    <row r="855" spans="1:59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  <c r="BG855" s="2"/>
    </row>
    <row r="856" spans="1:59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</row>
    <row r="857" spans="1:59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</row>
    <row r="858" spans="1:59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</row>
    <row r="859" spans="1:59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</row>
    <row r="860" spans="1:59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  <c r="BG860" s="2"/>
    </row>
    <row r="861" spans="1:59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</row>
    <row r="862" spans="1:59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  <c r="BG862" s="2"/>
    </row>
    <row r="863" spans="1:59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  <c r="BG863" s="2"/>
    </row>
    <row r="864" spans="1:59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  <c r="BC864" s="2"/>
      <c r="BD864" s="2"/>
      <c r="BE864" s="2"/>
      <c r="BF864" s="2"/>
      <c r="BG864" s="2"/>
    </row>
    <row r="865" spans="1:59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  <c r="BC865" s="2"/>
      <c r="BD865" s="2"/>
      <c r="BE865" s="2"/>
      <c r="BF865" s="2"/>
      <c r="BG865" s="2"/>
    </row>
    <row r="866" spans="1:59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  <c r="BG866" s="2"/>
    </row>
    <row r="867" spans="1:59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  <c r="BG867" s="2"/>
    </row>
    <row r="868" spans="1:59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  <c r="BG868" s="2"/>
    </row>
    <row r="869" spans="1:59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2"/>
      <c r="BG869" s="2"/>
    </row>
    <row r="870" spans="1:59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F870" s="2"/>
      <c r="BG870" s="2"/>
    </row>
    <row r="871" spans="1:59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  <c r="BC871" s="2"/>
      <c r="BD871" s="2"/>
      <c r="BE871" s="2"/>
      <c r="BF871" s="2"/>
      <c r="BG871" s="2"/>
    </row>
    <row r="872" spans="1:59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  <c r="BF872" s="2"/>
      <c r="BG872" s="2"/>
    </row>
    <row r="873" spans="1:59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  <c r="BD873" s="2"/>
      <c r="BE873" s="2"/>
      <c r="BF873" s="2"/>
      <c r="BG873" s="2"/>
    </row>
    <row r="874" spans="1:59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  <c r="BF874" s="2"/>
      <c r="BG874" s="2"/>
    </row>
    <row r="875" spans="1:59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  <c r="BD875" s="2"/>
      <c r="BE875" s="2"/>
      <c r="BF875" s="2"/>
      <c r="BG875" s="2"/>
    </row>
    <row r="876" spans="1:59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F876" s="2"/>
      <c r="BG876" s="2"/>
    </row>
    <row r="877" spans="1:59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  <c r="BC877" s="2"/>
      <c r="BD877" s="2"/>
      <c r="BE877" s="2"/>
      <c r="BF877" s="2"/>
      <c r="BG877" s="2"/>
    </row>
    <row r="878" spans="1:59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  <c r="BC878" s="2"/>
      <c r="BD878" s="2"/>
      <c r="BE878" s="2"/>
      <c r="BF878" s="2"/>
      <c r="BG878" s="2"/>
    </row>
    <row r="879" spans="1:59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2"/>
      <c r="BG879" s="2"/>
    </row>
    <row r="880" spans="1:59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  <c r="BG880" s="2"/>
    </row>
    <row r="881" spans="1:59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F881" s="2"/>
      <c r="BG881" s="2"/>
    </row>
    <row r="882" spans="1:59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  <c r="BC882" s="2"/>
      <c r="BD882" s="2"/>
      <c r="BE882" s="2"/>
      <c r="BF882" s="2"/>
      <c r="BG882" s="2"/>
    </row>
    <row r="883" spans="1:59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  <c r="BC883" s="2"/>
      <c r="BD883" s="2"/>
      <c r="BE883" s="2"/>
      <c r="BF883" s="2"/>
      <c r="BG883" s="2"/>
    </row>
    <row r="884" spans="1:59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  <c r="BG884" s="2"/>
    </row>
    <row r="885" spans="1:59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2"/>
      <c r="BG885" s="2"/>
    </row>
    <row r="886" spans="1:59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  <c r="BG886" s="2"/>
    </row>
    <row r="887" spans="1:59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  <c r="BG887" s="2"/>
    </row>
    <row r="888" spans="1:59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2"/>
      <c r="BG888" s="2"/>
    </row>
    <row r="889" spans="1:59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2"/>
      <c r="BF889" s="2"/>
      <c r="BG889" s="2"/>
    </row>
    <row r="890" spans="1:59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F890" s="2"/>
      <c r="BG890" s="2"/>
    </row>
    <row r="891" spans="1:59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  <c r="BD891" s="2"/>
      <c r="BE891" s="2"/>
      <c r="BF891" s="2"/>
      <c r="BG891" s="2"/>
    </row>
    <row r="892" spans="1:59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F892" s="2"/>
      <c r="BG892" s="2"/>
    </row>
    <row r="893" spans="1:59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2"/>
      <c r="BD893" s="2"/>
      <c r="BE893" s="2"/>
      <c r="BF893" s="2"/>
      <c r="BG893" s="2"/>
    </row>
    <row r="894" spans="1:59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  <c r="BF894" s="2"/>
      <c r="BG894" s="2"/>
    </row>
    <row r="895" spans="1:59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  <c r="BD895" s="2"/>
      <c r="BE895" s="2"/>
      <c r="BF895" s="2"/>
      <c r="BG895" s="2"/>
    </row>
    <row r="896" spans="1:59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  <c r="BD896" s="2"/>
      <c r="BE896" s="2"/>
      <c r="BF896" s="2"/>
      <c r="BG896" s="2"/>
    </row>
    <row r="897" spans="1:59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  <c r="BD897" s="2"/>
      <c r="BE897" s="2"/>
      <c r="BF897" s="2"/>
      <c r="BG897" s="2"/>
    </row>
    <row r="898" spans="1:59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  <c r="BD898" s="2"/>
      <c r="BE898" s="2"/>
      <c r="BF898" s="2"/>
      <c r="BG898" s="2"/>
    </row>
    <row r="899" spans="1:59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  <c r="BD899" s="2"/>
      <c r="BE899" s="2"/>
      <c r="BF899" s="2"/>
      <c r="BG899" s="2"/>
    </row>
    <row r="900" spans="1:59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  <c r="BC900" s="2"/>
      <c r="BD900" s="2"/>
      <c r="BE900" s="2"/>
      <c r="BF900" s="2"/>
      <c r="BG900" s="2"/>
    </row>
    <row r="901" spans="1:59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  <c r="BC901" s="2"/>
      <c r="BD901" s="2"/>
      <c r="BE901" s="2"/>
      <c r="BF901" s="2"/>
      <c r="BG901" s="2"/>
    </row>
    <row r="902" spans="1:59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  <c r="BD902" s="2"/>
      <c r="BE902" s="2"/>
      <c r="BF902" s="2"/>
      <c r="BG902" s="2"/>
    </row>
    <row r="903" spans="1:59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  <c r="BC903" s="2"/>
      <c r="BD903" s="2"/>
      <c r="BE903" s="2"/>
      <c r="BF903" s="2"/>
      <c r="BG903" s="2"/>
    </row>
    <row r="904" spans="1:59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  <c r="BD904" s="2"/>
      <c r="BE904" s="2"/>
      <c r="BF904" s="2"/>
      <c r="BG904" s="2"/>
    </row>
    <row r="905" spans="1:59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  <c r="BD905" s="2"/>
      <c r="BE905" s="2"/>
      <c r="BF905" s="2"/>
      <c r="BG905" s="2"/>
    </row>
    <row r="906" spans="1:59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  <c r="BC906" s="2"/>
      <c r="BD906" s="2"/>
      <c r="BE906" s="2"/>
      <c r="BF906" s="2"/>
      <c r="BG906" s="2"/>
    </row>
    <row r="907" spans="1:59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  <c r="BC907" s="2"/>
      <c r="BD907" s="2"/>
      <c r="BE907" s="2"/>
      <c r="BF907" s="2"/>
      <c r="BG907" s="2"/>
    </row>
    <row r="908" spans="1:59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  <c r="BD908" s="2"/>
      <c r="BE908" s="2"/>
      <c r="BF908" s="2"/>
      <c r="BG908" s="2"/>
    </row>
    <row r="909" spans="1:59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  <c r="BC909" s="2"/>
      <c r="BD909" s="2"/>
      <c r="BE909" s="2"/>
      <c r="BF909" s="2"/>
      <c r="BG909" s="2"/>
    </row>
    <row r="910" spans="1:59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  <c r="BD910" s="2"/>
      <c r="BE910" s="2"/>
      <c r="BF910" s="2"/>
      <c r="BG910" s="2"/>
    </row>
    <row r="911" spans="1:59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  <c r="BC911" s="2"/>
      <c r="BD911" s="2"/>
      <c r="BE911" s="2"/>
      <c r="BF911" s="2"/>
      <c r="BG911" s="2"/>
    </row>
    <row r="912" spans="1:59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  <c r="BD912" s="2"/>
      <c r="BE912" s="2"/>
      <c r="BF912" s="2"/>
      <c r="BG912" s="2"/>
    </row>
    <row r="913" spans="1:59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  <c r="BC913" s="2"/>
      <c r="BD913" s="2"/>
      <c r="BE913" s="2"/>
      <c r="BF913" s="2"/>
      <c r="BG913" s="2"/>
    </row>
    <row r="914" spans="1:59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  <c r="BC914" s="2"/>
      <c r="BD914" s="2"/>
      <c r="BE914" s="2"/>
      <c r="BF914" s="2"/>
      <c r="BG914" s="2"/>
    </row>
    <row r="915" spans="1:59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  <c r="BD915" s="2"/>
      <c r="BE915" s="2"/>
      <c r="BF915" s="2"/>
      <c r="BG915" s="2"/>
    </row>
    <row r="916" spans="1:59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  <c r="BD916" s="2"/>
      <c r="BE916" s="2"/>
      <c r="BF916" s="2"/>
      <c r="BG916" s="2"/>
    </row>
    <row r="917" spans="1:59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  <c r="BC917" s="2"/>
      <c r="BD917" s="2"/>
      <c r="BE917" s="2"/>
      <c r="BF917" s="2"/>
      <c r="BG917" s="2"/>
    </row>
    <row r="918" spans="1:59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  <c r="BC918" s="2"/>
      <c r="BD918" s="2"/>
      <c r="BE918" s="2"/>
      <c r="BF918" s="2"/>
      <c r="BG918" s="2"/>
    </row>
    <row r="919" spans="1:59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  <c r="BC919" s="2"/>
      <c r="BD919" s="2"/>
      <c r="BE919" s="2"/>
      <c r="BF919" s="2"/>
      <c r="BG919" s="2"/>
    </row>
    <row r="920" spans="1:59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  <c r="BD920" s="2"/>
      <c r="BE920" s="2"/>
      <c r="BF920" s="2"/>
      <c r="BG920" s="2"/>
    </row>
    <row r="921" spans="1:59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  <c r="BC921" s="2"/>
      <c r="BD921" s="2"/>
      <c r="BE921" s="2"/>
      <c r="BF921" s="2"/>
      <c r="BG921" s="2"/>
    </row>
    <row r="922" spans="1:59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  <c r="BD922" s="2"/>
      <c r="BE922" s="2"/>
      <c r="BF922" s="2"/>
      <c r="BG922" s="2"/>
    </row>
    <row r="923" spans="1:59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  <c r="BC923" s="2"/>
      <c r="BD923" s="2"/>
      <c r="BE923" s="2"/>
      <c r="BF923" s="2"/>
      <c r="BG923" s="2"/>
    </row>
    <row r="924" spans="1:59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  <c r="BC924" s="2"/>
      <c r="BD924" s="2"/>
      <c r="BE924" s="2"/>
      <c r="BF924" s="2"/>
      <c r="BG924" s="2"/>
    </row>
    <row r="925" spans="1:59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  <c r="BC925" s="2"/>
      <c r="BD925" s="2"/>
      <c r="BE925" s="2"/>
      <c r="BF925" s="2"/>
      <c r="BG925" s="2"/>
    </row>
    <row r="926" spans="1:59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  <c r="BC926" s="2"/>
      <c r="BD926" s="2"/>
      <c r="BE926" s="2"/>
      <c r="BF926" s="2"/>
      <c r="BG926" s="2"/>
    </row>
    <row r="927" spans="1:59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  <c r="BC927" s="2"/>
      <c r="BD927" s="2"/>
      <c r="BE927" s="2"/>
      <c r="BF927" s="2"/>
      <c r="BG927" s="2"/>
    </row>
    <row r="928" spans="1:59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  <c r="BC928" s="2"/>
      <c r="BD928" s="2"/>
      <c r="BE928" s="2"/>
      <c r="BF928" s="2"/>
      <c r="BG928" s="2"/>
    </row>
    <row r="929" spans="1:59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  <c r="BC929" s="2"/>
      <c r="BD929" s="2"/>
      <c r="BE929" s="2"/>
      <c r="BF929" s="2"/>
      <c r="BG929" s="2"/>
    </row>
    <row r="930" spans="1:59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  <c r="BC930" s="2"/>
      <c r="BD930" s="2"/>
      <c r="BE930" s="2"/>
      <c r="BF930" s="2"/>
      <c r="BG930" s="2"/>
    </row>
    <row r="931" spans="1:59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  <c r="BC931" s="2"/>
      <c r="BD931" s="2"/>
      <c r="BE931" s="2"/>
      <c r="BF931" s="2"/>
      <c r="BG931" s="2"/>
    </row>
    <row r="932" spans="1:59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  <c r="BC932" s="2"/>
      <c r="BD932" s="2"/>
      <c r="BE932" s="2"/>
      <c r="BF932" s="2"/>
      <c r="BG932" s="2"/>
    </row>
    <row r="933" spans="1:59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  <c r="BD933" s="2"/>
      <c r="BE933" s="2"/>
      <c r="BF933" s="2"/>
      <c r="BG933" s="2"/>
    </row>
    <row r="934" spans="1:59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  <c r="BF934" s="2"/>
      <c r="BG934" s="2"/>
    </row>
    <row r="935" spans="1:59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  <c r="BC935" s="2"/>
      <c r="BD935" s="2"/>
      <c r="BE935" s="2"/>
      <c r="BF935" s="2"/>
      <c r="BG935" s="2"/>
    </row>
    <row r="936" spans="1:59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  <c r="BC936" s="2"/>
      <c r="BD936" s="2"/>
      <c r="BE936" s="2"/>
      <c r="BF936" s="2"/>
      <c r="BG936" s="2"/>
    </row>
    <row r="937" spans="1:59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  <c r="BC937" s="2"/>
      <c r="BD937" s="2"/>
      <c r="BE937" s="2"/>
      <c r="BF937" s="2"/>
      <c r="BG937" s="2"/>
    </row>
    <row r="938" spans="1:59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2"/>
      <c r="BG938" s="2"/>
    </row>
    <row r="939" spans="1:59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  <c r="BC939" s="2"/>
      <c r="BD939" s="2"/>
      <c r="BE939" s="2"/>
      <c r="BF939" s="2"/>
      <c r="BG939" s="2"/>
    </row>
    <row r="940" spans="1:59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  <c r="BC940" s="2"/>
      <c r="BD940" s="2"/>
      <c r="BE940" s="2"/>
      <c r="BF940" s="2"/>
      <c r="BG940" s="2"/>
    </row>
    <row r="941" spans="1:59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  <c r="BC941" s="2"/>
      <c r="BD941" s="2"/>
      <c r="BE941" s="2"/>
      <c r="BF941" s="2"/>
      <c r="BG941" s="2"/>
    </row>
    <row r="942" spans="1:59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  <c r="BC942" s="2"/>
      <c r="BD942" s="2"/>
      <c r="BE942" s="2"/>
      <c r="BF942" s="2"/>
      <c r="BG942" s="2"/>
    </row>
    <row r="943" spans="1:59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  <c r="BC943" s="2"/>
      <c r="BD943" s="2"/>
      <c r="BE943" s="2"/>
      <c r="BF943" s="2"/>
      <c r="BG943" s="2"/>
    </row>
    <row r="944" spans="1:59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  <c r="BC944" s="2"/>
      <c r="BD944" s="2"/>
      <c r="BE944" s="2"/>
      <c r="BF944" s="2"/>
      <c r="BG944" s="2"/>
    </row>
    <row r="945" spans="1:59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  <c r="BC945" s="2"/>
      <c r="BD945" s="2"/>
      <c r="BE945" s="2"/>
      <c r="BF945" s="2"/>
      <c r="BG945" s="2"/>
    </row>
    <row r="946" spans="1:59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  <c r="BC946" s="2"/>
      <c r="BD946" s="2"/>
      <c r="BE946" s="2"/>
      <c r="BF946" s="2"/>
      <c r="BG946" s="2"/>
    </row>
    <row r="947" spans="1:59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  <c r="BC947" s="2"/>
      <c r="BD947" s="2"/>
      <c r="BE947" s="2"/>
      <c r="BF947" s="2"/>
      <c r="BG947" s="2"/>
    </row>
    <row r="948" spans="1:59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  <c r="BC948" s="2"/>
      <c r="BD948" s="2"/>
      <c r="BE948" s="2"/>
      <c r="BF948" s="2"/>
      <c r="BG948" s="2"/>
    </row>
    <row r="949" spans="1:59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  <c r="BC949" s="2"/>
      <c r="BD949" s="2"/>
      <c r="BE949" s="2"/>
      <c r="BF949" s="2"/>
      <c r="BG949" s="2"/>
    </row>
    <row r="950" spans="1:59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  <c r="BD950" s="2"/>
      <c r="BE950" s="2"/>
      <c r="BF950" s="2"/>
      <c r="BG950" s="2"/>
    </row>
    <row r="951" spans="1:59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  <c r="BC951" s="2"/>
      <c r="BD951" s="2"/>
      <c r="BE951" s="2"/>
      <c r="BF951" s="2"/>
      <c r="BG951" s="2"/>
    </row>
    <row r="952" spans="1:59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  <c r="BC952" s="2"/>
      <c r="BD952" s="2"/>
      <c r="BE952" s="2"/>
      <c r="BF952" s="2"/>
      <c r="BG952" s="2"/>
    </row>
    <row r="953" spans="1:59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  <c r="BC953" s="2"/>
      <c r="BD953" s="2"/>
      <c r="BE953" s="2"/>
      <c r="BF953" s="2"/>
      <c r="BG953" s="2"/>
    </row>
    <row r="954" spans="1:59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  <c r="BC954" s="2"/>
      <c r="BD954" s="2"/>
      <c r="BE954" s="2"/>
      <c r="BF954" s="2"/>
      <c r="BG954" s="2"/>
    </row>
    <row r="955" spans="1:59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  <c r="BC955" s="2"/>
      <c r="BD955" s="2"/>
      <c r="BE955" s="2"/>
      <c r="BF955" s="2"/>
      <c r="BG955" s="2"/>
    </row>
    <row r="956" spans="1:59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  <c r="BC956" s="2"/>
      <c r="BD956" s="2"/>
      <c r="BE956" s="2"/>
      <c r="BF956" s="2"/>
      <c r="BG956" s="2"/>
    </row>
    <row r="957" spans="1:59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  <c r="BC957" s="2"/>
      <c r="BD957" s="2"/>
      <c r="BE957" s="2"/>
      <c r="BF957" s="2"/>
      <c r="BG957" s="2"/>
    </row>
    <row r="958" spans="1:59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  <c r="BC958" s="2"/>
      <c r="BD958" s="2"/>
      <c r="BE958" s="2"/>
      <c r="BF958" s="2"/>
      <c r="BG958" s="2"/>
    </row>
    <row r="959" spans="1:59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  <c r="BC959" s="2"/>
      <c r="BD959" s="2"/>
      <c r="BE959" s="2"/>
      <c r="BF959" s="2"/>
      <c r="BG959" s="2"/>
    </row>
    <row r="960" spans="1:59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  <c r="BC960" s="2"/>
      <c r="BD960" s="2"/>
      <c r="BE960" s="2"/>
      <c r="BF960" s="2"/>
      <c r="BG960" s="2"/>
    </row>
    <row r="961" spans="1:59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  <c r="BC961" s="2"/>
      <c r="BD961" s="2"/>
      <c r="BE961" s="2"/>
      <c r="BF961" s="2"/>
      <c r="BG961" s="2"/>
    </row>
    <row r="962" spans="1:59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  <c r="BC962" s="2"/>
      <c r="BD962" s="2"/>
      <c r="BE962" s="2"/>
      <c r="BF962" s="2"/>
      <c r="BG962" s="2"/>
    </row>
    <row r="963" spans="1:59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  <c r="BC963" s="2"/>
      <c r="BD963" s="2"/>
      <c r="BE963" s="2"/>
      <c r="BF963" s="2"/>
      <c r="BG963" s="2"/>
    </row>
    <row r="964" spans="1:59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  <c r="BC964" s="2"/>
      <c r="BD964" s="2"/>
      <c r="BE964" s="2"/>
      <c r="BF964" s="2"/>
      <c r="BG964" s="2"/>
    </row>
    <row r="965" spans="1:59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  <c r="BC965" s="2"/>
      <c r="BD965" s="2"/>
      <c r="BE965" s="2"/>
      <c r="BF965" s="2"/>
      <c r="BG965" s="2"/>
    </row>
    <row r="966" spans="1:59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  <c r="BC966" s="2"/>
      <c r="BD966" s="2"/>
      <c r="BE966" s="2"/>
      <c r="BF966" s="2"/>
      <c r="BG966" s="2"/>
    </row>
    <row r="967" spans="1:59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  <c r="BB967" s="2"/>
      <c r="BC967" s="2"/>
      <c r="BD967" s="2"/>
      <c r="BE967" s="2"/>
      <c r="BF967" s="2"/>
      <c r="BG967" s="2"/>
    </row>
    <row r="968" spans="1:59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  <c r="BC968" s="2"/>
      <c r="BD968" s="2"/>
      <c r="BE968" s="2"/>
      <c r="BF968" s="2"/>
      <c r="BG968" s="2"/>
    </row>
    <row r="969" spans="1:59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  <c r="BC969" s="2"/>
      <c r="BD969" s="2"/>
      <c r="BE969" s="2"/>
      <c r="BF969" s="2"/>
      <c r="BG969" s="2"/>
    </row>
    <row r="970" spans="1:59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  <c r="BC970" s="2"/>
      <c r="BD970" s="2"/>
      <c r="BE970" s="2"/>
      <c r="BF970" s="2"/>
      <c r="BG970" s="2"/>
    </row>
    <row r="971" spans="1:59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  <c r="BC971" s="2"/>
      <c r="BD971" s="2"/>
      <c r="BE971" s="2"/>
      <c r="BF971" s="2"/>
      <c r="BG971" s="2"/>
    </row>
    <row r="972" spans="1:59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  <c r="AZ972" s="2"/>
      <c r="BA972" s="2"/>
      <c r="BB972" s="2"/>
      <c r="BC972" s="2"/>
      <c r="BD972" s="2"/>
      <c r="BE972" s="2"/>
      <c r="BF972" s="2"/>
      <c r="BG972" s="2"/>
    </row>
    <row r="973" spans="1:59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  <c r="AZ973" s="2"/>
      <c r="BA973" s="2"/>
      <c r="BB973" s="2"/>
      <c r="BC973" s="2"/>
      <c r="BD973" s="2"/>
      <c r="BE973" s="2"/>
      <c r="BF973" s="2"/>
      <c r="BG973" s="2"/>
    </row>
    <row r="974" spans="1:59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  <c r="BC974" s="2"/>
      <c r="BD974" s="2"/>
      <c r="BE974" s="2"/>
      <c r="BF974" s="2"/>
      <c r="BG974" s="2"/>
    </row>
    <row r="975" spans="1:59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2"/>
      <c r="BC975" s="2"/>
      <c r="BD975" s="2"/>
      <c r="BE975" s="2"/>
      <c r="BF975" s="2"/>
      <c r="BG975" s="2"/>
    </row>
    <row r="976" spans="1:59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  <c r="BC976" s="2"/>
      <c r="BD976" s="2"/>
      <c r="BE976" s="2"/>
      <c r="BF976" s="2"/>
      <c r="BG976" s="2"/>
    </row>
    <row r="977" spans="1:59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  <c r="BC977" s="2"/>
      <c r="BD977" s="2"/>
      <c r="BE977" s="2"/>
      <c r="BF977" s="2"/>
      <c r="BG977" s="2"/>
    </row>
    <row r="978" spans="1:59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  <c r="BC978" s="2"/>
      <c r="BD978" s="2"/>
      <c r="BE978" s="2"/>
      <c r="BF978" s="2"/>
      <c r="BG978" s="2"/>
    </row>
    <row r="979" spans="1:59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  <c r="BC979" s="2"/>
      <c r="BD979" s="2"/>
      <c r="BE979" s="2"/>
      <c r="BF979" s="2"/>
      <c r="BG979" s="2"/>
    </row>
    <row r="980" spans="1:59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  <c r="BC980" s="2"/>
      <c r="BD980" s="2"/>
      <c r="BE980" s="2"/>
      <c r="BF980" s="2"/>
      <c r="BG980" s="2"/>
    </row>
    <row r="981" spans="1:59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  <c r="BC981" s="2"/>
      <c r="BD981" s="2"/>
      <c r="BE981" s="2"/>
      <c r="BF981" s="2"/>
      <c r="BG981" s="2"/>
    </row>
    <row r="982" spans="1:59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  <c r="BC982" s="2"/>
      <c r="BD982" s="2"/>
      <c r="BE982" s="2"/>
      <c r="BF982" s="2"/>
      <c r="BG982" s="2"/>
    </row>
    <row r="983" spans="1:59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  <c r="BC983" s="2"/>
      <c r="BD983" s="2"/>
      <c r="BE983" s="2"/>
      <c r="BF983" s="2"/>
      <c r="BG983" s="2"/>
    </row>
    <row r="984" spans="1:59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  <c r="BC984" s="2"/>
      <c r="BD984" s="2"/>
      <c r="BE984" s="2"/>
      <c r="BF984" s="2"/>
      <c r="BG984" s="2"/>
    </row>
    <row r="985" spans="1:59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  <c r="BB985" s="2"/>
      <c r="BC985" s="2"/>
      <c r="BD985" s="2"/>
      <c r="BE985" s="2"/>
      <c r="BF985" s="2"/>
      <c r="BG985" s="2"/>
    </row>
    <row r="986" spans="1:59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  <c r="BB986" s="2"/>
      <c r="BC986" s="2"/>
      <c r="BD986" s="2"/>
      <c r="BE986" s="2"/>
      <c r="BF986" s="2"/>
      <c r="BG986" s="2"/>
    </row>
    <row r="987" spans="1:59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  <c r="BB987" s="2"/>
      <c r="BC987" s="2"/>
      <c r="BD987" s="2"/>
      <c r="BE987" s="2"/>
      <c r="BF987" s="2"/>
      <c r="BG987" s="2"/>
    </row>
    <row r="988" spans="1:59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  <c r="BB988" s="2"/>
      <c r="BC988" s="2"/>
      <c r="BD988" s="2"/>
      <c r="BE988" s="2"/>
      <c r="BF988" s="2"/>
      <c r="BG988" s="2"/>
    </row>
    <row r="989" spans="1:59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AW989" s="2"/>
      <c r="AX989" s="2"/>
      <c r="AY989" s="2"/>
      <c r="AZ989" s="2"/>
      <c r="BA989" s="2"/>
      <c r="BB989" s="2"/>
      <c r="BC989" s="2"/>
      <c r="BD989" s="2"/>
      <c r="BE989" s="2"/>
      <c r="BF989" s="2"/>
      <c r="BG989" s="2"/>
    </row>
    <row r="990" spans="1:59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AW990" s="2"/>
      <c r="AX990" s="2"/>
      <c r="AY990" s="2"/>
      <c r="AZ990" s="2"/>
      <c r="BA990" s="2"/>
      <c r="BB990" s="2"/>
      <c r="BC990" s="2"/>
      <c r="BD990" s="2"/>
      <c r="BE990" s="2"/>
      <c r="BF990" s="2"/>
      <c r="BG990" s="2"/>
    </row>
    <row r="991" spans="1:59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AW991" s="2"/>
      <c r="AX991" s="2"/>
      <c r="AY991" s="2"/>
      <c r="AZ991" s="2"/>
      <c r="BA991" s="2"/>
      <c r="BB991" s="2"/>
      <c r="BC991" s="2"/>
      <c r="BD991" s="2"/>
      <c r="BE991" s="2"/>
      <c r="BF991" s="2"/>
      <c r="BG991" s="2"/>
    </row>
    <row r="992" spans="1:59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AW992" s="2"/>
      <c r="AX992" s="2"/>
      <c r="AY992" s="2"/>
      <c r="AZ992" s="2"/>
      <c r="BA992" s="2"/>
      <c r="BB992" s="2"/>
      <c r="BC992" s="2"/>
      <c r="BD992" s="2"/>
      <c r="BE992" s="2"/>
      <c r="BF992" s="2"/>
      <c r="BG992" s="2"/>
    </row>
    <row r="993" spans="1:59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AW993" s="2"/>
      <c r="AX993" s="2"/>
      <c r="AY993" s="2"/>
      <c r="AZ993" s="2"/>
      <c r="BA993" s="2"/>
      <c r="BB993" s="2"/>
      <c r="BC993" s="2"/>
      <c r="BD993" s="2"/>
      <c r="BE993" s="2"/>
      <c r="BF993" s="2"/>
      <c r="BG993" s="2"/>
    </row>
    <row r="994" spans="1:59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AW994" s="2"/>
      <c r="AX994" s="2"/>
      <c r="AY994" s="2"/>
      <c r="AZ994" s="2"/>
      <c r="BA994" s="2"/>
      <c r="BB994" s="2"/>
      <c r="BC994" s="2"/>
      <c r="BD994" s="2"/>
      <c r="BE994" s="2"/>
      <c r="BF994" s="2"/>
      <c r="BG994" s="2"/>
    </row>
    <row r="995" spans="1:59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AW995" s="2"/>
      <c r="AX995" s="2"/>
      <c r="AY995" s="2"/>
      <c r="AZ995" s="2"/>
      <c r="BA995" s="2"/>
      <c r="BB995" s="2"/>
      <c r="BC995" s="2"/>
      <c r="BD995" s="2"/>
      <c r="BE995" s="2"/>
      <c r="BF995" s="2"/>
      <c r="BG995" s="2"/>
    </row>
    <row r="996" spans="1:59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AW996" s="2"/>
      <c r="AX996" s="2"/>
      <c r="AY996" s="2"/>
      <c r="AZ996" s="2"/>
      <c r="BA996" s="2"/>
      <c r="BB996" s="2"/>
      <c r="BC996" s="2"/>
      <c r="BD996" s="2"/>
      <c r="BE996" s="2"/>
      <c r="BF996" s="2"/>
      <c r="BG996" s="2"/>
    </row>
    <row r="997" spans="1:59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  <c r="AW997" s="2"/>
      <c r="AX997" s="2"/>
      <c r="AY997" s="2"/>
      <c r="AZ997" s="2"/>
      <c r="BA997" s="2"/>
      <c r="BB997" s="2"/>
      <c r="BC997" s="2"/>
      <c r="BD997" s="2"/>
      <c r="BE997" s="2"/>
      <c r="BF997" s="2"/>
      <c r="BG997" s="2"/>
    </row>
    <row r="998" spans="1:59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  <c r="AW998" s="2"/>
      <c r="AX998" s="2"/>
      <c r="AY998" s="2"/>
      <c r="AZ998" s="2"/>
      <c r="BA998" s="2"/>
      <c r="BB998" s="2"/>
      <c r="BC998" s="2"/>
      <c r="BD998" s="2"/>
      <c r="BE998" s="2"/>
      <c r="BF998" s="2"/>
      <c r="BG998" s="2"/>
    </row>
    <row r="999" spans="1:59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  <c r="AW999" s="2"/>
      <c r="AX999" s="2"/>
      <c r="AY999" s="2"/>
      <c r="AZ999" s="2"/>
      <c r="BA999" s="2"/>
      <c r="BB999" s="2"/>
      <c r="BC999" s="2"/>
      <c r="BD999" s="2"/>
      <c r="BE999" s="2"/>
      <c r="BF999" s="2"/>
      <c r="BG999" s="2"/>
    </row>
    <row r="1000" spans="1:59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  <c r="AW1000" s="2"/>
      <c r="AX1000" s="2"/>
      <c r="AY1000" s="2"/>
      <c r="AZ1000" s="2"/>
      <c r="BA1000" s="2"/>
      <c r="BB1000" s="2"/>
      <c r="BC1000" s="2"/>
      <c r="BD1000" s="2"/>
      <c r="BE1000" s="2"/>
      <c r="BF1000" s="2"/>
      <c r="BG1000" s="2"/>
    </row>
    <row r="1001" spans="1:59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2"/>
      <c r="AT1001" s="2"/>
      <c r="AU1001" s="2"/>
      <c r="AV1001" s="2"/>
      <c r="AW1001" s="2"/>
      <c r="AX1001" s="2"/>
      <c r="AY1001" s="2"/>
      <c r="AZ1001" s="2"/>
      <c r="BA1001" s="2"/>
      <c r="BB1001" s="2"/>
      <c r="BC1001" s="2"/>
      <c r="BD1001" s="2"/>
      <c r="BE1001" s="2"/>
      <c r="BF1001" s="2"/>
      <c r="BG1001" s="2"/>
    </row>
    <row r="1002" spans="1:59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2"/>
      <c r="AT1002" s="2"/>
      <c r="AU1002" s="2"/>
      <c r="AV1002" s="2"/>
      <c r="AW1002" s="2"/>
      <c r="AX1002" s="2"/>
      <c r="AY1002" s="2"/>
      <c r="AZ1002" s="2"/>
      <c r="BA1002" s="2"/>
      <c r="BB1002" s="2"/>
      <c r="BC1002" s="2"/>
      <c r="BD1002" s="2"/>
      <c r="BE1002" s="2"/>
      <c r="BF1002" s="2"/>
      <c r="BG1002" s="2"/>
    </row>
    <row r="1003" spans="1:59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2"/>
      <c r="AT1003" s="2"/>
      <c r="AU1003" s="2"/>
      <c r="AV1003" s="2"/>
      <c r="AW1003" s="2"/>
      <c r="AX1003" s="2"/>
      <c r="AY1003" s="2"/>
      <c r="AZ1003" s="2"/>
      <c r="BA1003" s="2"/>
      <c r="BB1003" s="2"/>
      <c r="BC1003" s="2"/>
      <c r="BD1003" s="2"/>
      <c r="BE1003" s="2"/>
      <c r="BF1003" s="2"/>
      <c r="BG1003" s="2"/>
    </row>
    <row r="1004" spans="1:59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2"/>
      <c r="AT1004" s="2"/>
      <c r="AU1004" s="2"/>
      <c r="AV1004" s="2"/>
      <c r="AW1004" s="2"/>
      <c r="AX1004" s="2"/>
      <c r="AY1004" s="2"/>
      <c r="AZ1004" s="2"/>
      <c r="BA1004" s="2"/>
      <c r="BB1004" s="2"/>
      <c r="BC1004" s="2"/>
      <c r="BD1004" s="2"/>
      <c r="BE1004" s="2"/>
      <c r="BF1004" s="2"/>
      <c r="BG1004" s="2"/>
    </row>
    <row r="1005" spans="1:59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2"/>
      <c r="AT1005" s="2"/>
      <c r="AU1005" s="2"/>
      <c r="AV1005" s="2"/>
      <c r="AW1005" s="2"/>
      <c r="AX1005" s="2"/>
      <c r="AY1005" s="2"/>
      <c r="AZ1005" s="2"/>
      <c r="BA1005" s="2"/>
      <c r="BB1005" s="2"/>
      <c r="BC1005" s="2"/>
      <c r="BD1005" s="2"/>
      <c r="BE1005" s="2"/>
      <c r="BF1005" s="2"/>
      <c r="BG1005" s="2"/>
    </row>
    <row r="1006" spans="1:59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2"/>
      <c r="AT1006" s="2"/>
      <c r="AU1006" s="2"/>
      <c r="AV1006" s="2"/>
      <c r="AW1006" s="2"/>
      <c r="AX1006" s="2"/>
      <c r="AY1006" s="2"/>
      <c r="AZ1006" s="2"/>
      <c r="BA1006" s="2"/>
      <c r="BB1006" s="2"/>
      <c r="BC1006" s="2"/>
      <c r="BD1006" s="2"/>
      <c r="BE1006" s="2"/>
      <c r="BF1006" s="2"/>
      <c r="BG1006" s="2"/>
    </row>
    <row r="1007" spans="1:59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2"/>
      <c r="AT1007" s="2"/>
      <c r="AU1007" s="2"/>
      <c r="AV1007" s="2"/>
      <c r="AW1007" s="2"/>
      <c r="AX1007" s="2"/>
      <c r="AY1007" s="2"/>
      <c r="AZ1007" s="2"/>
      <c r="BA1007" s="2"/>
      <c r="BB1007" s="2"/>
      <c r="BC1007" s="2"/>
      <c r="BD1007" s="2"/>
      <c r="BE1007" s="2"/>
      <c r="BF1007" s="2"/>
      <c r="BG1007" s="2"/>
    </row>
    <row r="1008" spans="1:59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  <c r="AD1008" s="2"/>
      <c r="AE1008" s="2"/>
      <c r="AF1008" s="2"/>
      <c r="AG1008" s="2"/>
      <c r="AH1008" s="2"/>
      <c r="AI1008" s="2"/>
      <c r="AJ1008" s="2"/>
      <c r="AK1008" s="2"/>
      <c r="AL1008" s="2"/>
      <c r="AM1008" s="2"/>
      <c r="AN1008" s="2"/>
      <c r="AO1008" s="2"/>
      <c r="AP1008" s="2"/>
      <c r="AQ1008" s="2"/>
      <c r="AR1008" s="2"/>
      <c r="AS1008" s="2"/>
      <c r="AT1008" s="2"/>
      <c r="AU1008" s="2"/>
      <c r="AV1008" s="2"/>
      <c r="AW1008" s="2"/>
      <c r="AX1008" s="2"/>
      <c r="AY1008" s="2"/>
      <c r="AZ1008" s="2"/>
      <c r="BA1008" s="2"/>
      <c r="BB1008" s="2"/>
      <c r="BC1008" s="2"/>
      <c r="BD1008" s="2"/>
      <c r="BE1008" s="2"/>
      <c r="BF1008" s="2"/>
      <c r="BG1008" s="2"/>
    </row>
    <row r="1009" spans="1:59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  <c r="AC1009" s="2"/>
      <c r="AD1009" s="2"/>
      <c r="AE1009" s="2"/>
      <c r="AF1009" s="2"/>
      <c r="AG1009" s="2"/>
      <c r="AH1009" s="2"/>
      <c r="AI1009" s="2"/>
      <c r="AJ1009" s="2"/>
      <c r="AK1009" s="2"/>
      <c r="AL1009" s="2"/>
      <c r="AM1009" s="2"/>
      <c r="AN1009" s="2"/>
      <c r="AO1009" s="2"/>
      <c r="AP1009" s="2"/>
      <c r="AQ1009" s="2"/>
      <c r="AR1009" s="2"/>
      <c r="AS1009" s="2"/>
      <c r="AT1009" s="2"/>
      <c r="AU1009" s="2"/>
      <c r="AV1009" s="2"/>
      <c r="AW1009" s="2"/>
      <c r="AX1009" s="2"/>
      <c r="AY1009" s="2"/>
      <c r="AZ1009" s="2"/>
      <c r="BA1009" s="2"/>
      <c r="BB1009" s="2"/>
      <c r="BC1009" s="2"/>
      <c r="BD1009" s="2"/>
      <c r="BE1009" s="2"/>
      <c r="BF1009" s="2"/>
      <c r="BG1009" s="2"/>
    </row>
    <row r="1010" spans="1:59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2"/>
      <c r="AT1010" s="2"/>
      <c r="AU1010" s="2"/>
      <c r="AV1010" s="2"/>
      <c r="AW1010" s="2"/>
      <c r="AX1010" s="2"/>
      <c r="AY1010" s="2"/>
      <c r="AZ1010" s="2"/>
      <c r="BA1010" s="2"/>
      <c r="BB1010" s="2"/>
      <c r="BC1010" s="2"/>
      <c r="BD1010" s="2"/>
      <c r="BE1010" s="2"/>
      <c r="BF1010" s="2"/>
      <c r="BG1010" s="2"/>
    </row>
    <row r="1011" spans="1:59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2"/>
      <c r="AT1011" s="2"/>
      <c r="AU1011" s="2"/>
      <c r="AV1011" s="2"/>
      <c r="AW1011" s="2"/>
      <c r="AX1011" s="2"/>
      <c r="AY1011" s="2"/>
      <c r="AZ1011" s="2"/>
      <c r="BA1011" s="2"/>
      <c r="BB1011" s="2"/>
      <c r="BC1011" s="2"/>
      <c r="BD1011" s="2"/>
      <c r="BE1011" s="2"/>
      <c r="BF1011" s="2"/>
      <c r="BG1011" s="2"/>
    </row>
    <row r="1012" spans="1:59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2"/>
      <c r="AT1012" s="2"/>
      <c r="AU1012" s="2"/>
      <c r="AV1012" s="2"/>
      <c r="AW1012" s="2"/>
      <c r="AX1012" s="2"/>
      <c r="AY1012" s="2"/>
      <c r="AZ1012" s="2"/>
      <c r="BA1012" s="2"/>
      <c r="BB1012" s="2"/>
      <c r="BC1012" s="2"/>
      <c r="BD1012" s="2"/>
      <c r="BE1012" s="2"/>
      <c r="BF1012" s="2"/>
      <c r="BG1012" s="2"/>
    </row>
    <row r="1013" spans="1:59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2"/>
      <c r="AT1013" s="2"/>
      <c r="AU1013" s="2"/>
      <c r="AV1013" s="2"/>
      <c r="AW1013" s="2"/>
      <c r="AX1013" s="2"/>
      <c r="AY1013" s="2"/>
      <c r="AZ1013" s="2"/>
      <c r="BA1013" s="2"/>
      <c r="BB1013" s="2"/>
      <c r="BC1013" s="2"/>
      <c r="BD1013" s="2"/>
      <c r="BE1013" s="2"/>
      <c r="BF1013" s="2"/>
      <c r="BG1013" s="2"/>
    </row>
    <row r="1014" spans="1:59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  <c r="AA1014" s="2"/>
      <c r="AB1014" s="2"/>
      <c r="AC1014" s="2"/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  <c r="AQ1014" s="2"/>
      <c r="AR1014" s="2"/>
      <c r="AS1014" s="2"/>
      <c r="AT1014" s="2"/>
      <c r="AU1014" s="2"/>
      <c r="AV1014" s="2"/>
      <c r="AW1014" s="2"/>
      <c r="AX1014" s="2"/>
      <c r="AY1014" s="2"/>
      <c r="AZ1014" s="2"/>
      <c r="BA1014" s="2"/>
      <c r="BB1014" s="2"/>
      <c r="BC1014" s="2"/>
      <c r="BD1014" s="2"/>
      <c r="BE1014" s="2"/>
      <c r="BF1014" s="2"/>
      <c r="BG1014" s="2"/>
    </row>
    <row r="1015" spans="1:59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  <c r="AA1015" s="2"/>
      <c r="AB1015" s="2"/>
      <c r="AC1015" s="2"/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  <c r="AQ1015" s="2"/>
      <c r="AR1015" s="2"/>
      <c r="AS1015" s="2"/>
      <c r="AT1015" s="2"/>
      <c r="AU1015" s="2"/>
      <c r="AV1015" s="2"/>
      <c r="AW1015" s="2"/>
      <c r="AX1015" s="2"/>
      <c r="AY1015" s="2"/>
      <c r="AZ1015" s="2"/>
      <c r="BA1015" s="2"/>
      <c r="BB1015" s="2"/>
      <c r="BC1015" s="2"/>
      <c r="BD1015" s="2"/>
      <c r="BE1015" s="2"/>
      <c r="BF1015" s="2"/>
      <c r="BG1015" s="2"/>
    </row>
    <row r="1016" spans="1:59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  <c r="AA1016" s="2"/>
      <c r="AB1016" s="2"/>
      <c r="AC1016" s="2"/>
      <c r="AD1016" s="2"/>
      <c r="AE1016" s="2"/>
      <c r="AF1016" s="2"/>
      <c r="AG1016" s="2"/>
      <c r="AH1016" s="2"/>
      <c r="AI1016" s="2"/>
      <c r="AJ1016" s="2"/>
      <c r="AK1016" s="2"/>
      <c r="AL1016" s="2"/>
      <c r="AM1016" s="2"/>
      <c r="AN1016" s="2"/>
      <c r="AO1016" s="2"/>
      <c r="AP1016" s="2"/>
      <c r="AQ1016" s="2"/>
      <c r="AR1016" s="2"/>
      <c r="AS1016" s="2"/>
      <c r="AT1016" s="2"/>
      <c r="AU1016" s="2"/>
      <c r="AV1016" s="2"/>
      <c r="AW1016" s="2"/>
      <c r="AX1016" s="2"/>
      <c r="AY1016" s="2"/>
      <c r="AZ1016" s="2"/>
      <c r="BA1016" s="2"/>
      <c r="BB1016" s="2"/>
      <c r="BC1016" s="2"/>
      <c r="BD1016" s="2"/>
      <c r="BE1016" s="2"/>
      <c r="BF1016" s="2"/>
      <c r="BG1016" s="2"/>
    </row>
    <row r="1017" spans="1:59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  <c r="AA1017" s="2"/>
      <c r="AB1017" s="2"/>
      <c r="AC1017" s="2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  <c r="AR1017" s="2"/>
      <c r="AS1017" s="2"/>
      <c r="AT1017" s="2"/>
      <c r="AU1017" s="2"/>
      <c r="AV1017" s="2"/>
      <c r="AW1017" s="2"/>
      <c r="AX1017" s="2"/>
      <c r="AY1017" s="2"/>
      <c r="AZ1017" s="2"/>
      <c r="BA1017" s="2"/>
      <c r="BB1017" s="2"/>
      <c r="BC1017" s="2"/>
      <c r="BD1017" s="2"/>
      <c r="BE1017" s="2"/>
      <c r="BF1017" s="2"/>
      <c r="BG1017" s="2"/>
    </row>
    <row r="1018" spans="1:59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  <c r="AC1018" s="2"/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/>
      <c r="AQ1018" s="2"/>
      <c r="AR1018" s="2"/>
      <c r="AS1018" s="2"/>
      <c r="AT1018" s="2"/>
      <c r="AU1018" s="2"/>
      <c r="AV1018" s="2"/>
      <c r="AW1018" s="2"/>
      <c r="AX1018" s="2"/>
      <c r="AY1018" s="2"/>
      <c r="AZ1018" s="2"/>
      <c r="BA1018" s="2"/>
      <c r="BB1018" s="2"/>
      <c r="BC1018" s="2"/>
      <c r="BD1018" s="2"/>
      <c r="BE1018" s="2"/>
      <c r="BF1018" s="2"/>
      <c r="BG1018" s="2"/>
    </row>
    <row r="1019" spans="1:59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  <c r="AR1019" s="2"/>
      <c r="AS1019" s="2"/>
      <c r="AT1019" s="2"/>
      <c r="AU1019" s="2"/>
      <c r="AV1019" s="2"/>
      <c r="AW1019" s="2"/>
      <c r="AX1019" s="2"/>
      <c r="AY1019" s="2"/>
      <c r="AZ1019" s="2"/>
      <c r="BA1019" s="2"/>
      <c r="BB1019" s="2"/>
      <c r="BC1019" s="2"/>
      <c r="BD1019" s="2"/>
      <c r="BE1019" s="2"/>
      <c r="BF1019" s="2"/>
      <c r="BG1019" s="2"/>
    </row>
    <row r="1020" spans="1:59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  <c r="AA1020" s="2"/>
      <c r="AB1020" s="2"/>
      <c r="AC1020" s="2"/>
      <c r="AD1020" s="2"/>
      <c r="AE1020" s="2"/>
      <c r="AF1020" s="2"/>
      <c r="AG1020" s="2"/>
      <c r="AH1020" s="2"/>
      <c r="AI1020" s="2"/>
      <c r="AJ1020" s="2"/>
      <c r="AK1020" s="2"/>
      <c r="AL1020" s="2"/>
      <c r="AM1020" s="2"/>
      <c r="AN1020" s="2"/>
      <c r="AO1020" s="2"/>
      <c r="AP1020" s="2"/>
      <c r="AQ1020" s="2"/>
      <c r="AR1020" s="2"/>
      <c r="AS1020" s="2"/>
      <c r="AT1020" s="2"/>
      <c r="AU1020" s="2"/>
      <c r="AV1020" s="2"/>
      <c r="AW1020" s="2"/>
      <c r="AX1020" s="2"/>
      <c r="AY1020" s="2"/>
      <c r="AZ1020" s="2"/>
      <c r="BA1020" s="2"/>
      <c r="BB1020" s="2"/>
      <c r="BC1020" s="2"/>
      <c r="BD1020" s="2"/>
      <c r="BE1020" s="2"/>
      <c r="BF1020" s="2"/>
      <c r="BG1020" s="2"/>
    </row>
    <row r="1021" spans="1:59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  <c r="AA1021" s="2"/>
      <c r="AB1021" s="2"/>
      <c r="AC1021" s="2"/>
      <c r="AD1021" s="2"/>
      <c r="AE1021" s="2"/>
      <c r="AF1021" s="2"/>
      <c r="AG1021" s="2"/>
      <c r="AH1021" s="2"/>
      <c r="AI1021" s="2"/>
      <c r="AJ1021" s="2"/>
      <c r="AK1021" s="2"/>
      <c r="AL1021" s="2"/>
      <c r="AM1021" s="2"/>
      <c r="AN1021" s="2"/>
      <c r="AO1021" s="2"/>
      <c r="AP1021" s="2"/>
      <c r="AQ1021" s="2"/>
      <c r="AR1021" s="2"/>
      <c r="AS1021" s="2"/>
      <c r="AT1021" s="2"/>
      <c r="AU1021" s="2"/>
      <c r="AV1021" s="2"/>
      <c r="AW1021" s="2"/>
      <c r="AX1021" s="2"/>
      <c r="AY1021" s="2"/>
      <c r="AZ1021" s="2"/>
      <c r="BA1021" s="2"/>
      <c r="BB1021" s="2"/>
      <c r="BC1021" s="2"/>
      <c r="BD1021" s="2"/>
      <c r="BE1021" s="2"/>
      <c r="BF1021" s="2"/>
      <c r="BG1021" s="2"/>
    </row>
    <row r="1022" spans="1:59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  <c r="AA1022" s="2"/>
      <c r="AB1022" s="2"/>
      <c r="AC1022" s="2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  <c r="AQ1022" s="2"/>
      <c r="AR1022" s="2"/>
      <c r="AS1022" s="2"/>
      <c r="AT1022" s="2"/>
      <c r="AU1022" s="2"/>
      <c r="AV1022" s="2"/>
      <c r="AW1022" s="2"/>
      <c r="AX1022" s="2"/>
      <c r="AY1022" s="2"/>
      <c r="AZ1022" s="2"/>
      <c r="BA1022" s="2"/>
      <c r="BB1022" s="2"/>
      <c r="BC1022" s="2"/>
      <c r="BD1022" s="2"/>
      <c r="BE1022" s="2"/>
      <c r="BF1022" s="2"/>
      <c r="BG1022" s="2"/>
    </row>
    <row r="1023" spans="1:59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2"/>
      <c r="AT1023" s="2"/>
      <c r="AU1023" s="2"/>
      <c r="AV1023" s="2"/>
      <c r="AW1023" s="2"/>
      <c r="AX1023" s="2"/>
      <c r="AY1023" s="2"/>
      <c r="AZ1023" s="2"/>
      <c r="BA1023" s="2"/>
      <c r="BB1023" s="2"/>
      <c r="BC1023" s="2"/>
      <c r="BD1023" s="2"/>
      <c r="BE1023" s="2"/>
      <c r="BF1023" s="2"/>
      <c r="BG1023" s="2"/>
    </row>
    <row r="1024" spans="1:59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2"/>
      <c r="AT1024" s="2"/>
      <c r="AU1024" s="2"/>
      <c r="AV1024" s="2"/>
      <c r="AW1024" s="2"/>
      <c r="AX1024" s="2"/>
      <c r="AY1024" s="2"/>
      <c r="AZ1024" s="2"/>
      <c r="BA1024" s="2"/>
      <c r="BB1024" s="2"/>
      <c r="BC1024" s="2"/>
      <c r="BD1024" s="2"/>
      <c r="BE1024" s="2"/>
      <c r="BF1024" s="2"/>
      <c r="BG1024" s="2"/>
    </row>
  </sheetData>
  <mergeCells count="29">
    <mergeCell ref="AM20:AO20"/>
    <mergeCell ref="AM22:AO22"/>
    <mergeCell ref="B2:I2"/>
    <mergeCell ref="J2:Q2"/>
    <mergeCell ref="R2:Y2"/>
    <mergeCell ref="Z2:AC2"/>
    <mergeCell ref="AH2:AK2"/>
    <mergeCell ref="B3:C3"/>
    <mergeCell ref="D3:E3"/>
    <mergeCell ref="AJ3:AK3"/>
    <mergeCell ref="AH4:AK4"/>
    <mergeCell ref="AL4:AO4"/>
    <mergeCell ref="AM17:AO17"/>
    <mergeCell ref="AM19:AO19"/>
    <mergeCell ref="Z3:AA3"/>
    <mergeCell ref="AB3:AC3"/>
    <mergeCell ref="Z4:AC4"/>
    <mergeCell ref="AD4:AG4"/>
    <mergeCell ref="AH3:AI3"/>
    <mergeCell ref="N4:Q4"/>
    <mergeCell ref="R3:S3"/>
    <mergeCell ref="T3:U3"/>
    <mergeCell ref="R4:U4"/>
    <mergeCell ref="V4:Y4"/>
    <mergeCell ref="J3:K3"/>
    <mergeCell ref="L3:M3"/>
    <mergeCell ref="B4:E4"/>
    <mergeCell ref="F4:I4"/>
    <mergeCell ref="J4:M4"/>
  </mergeCells>
  <conditionalFormatting sqref="A48">
    <cfRule type="cellIs" dxfId="41" priority="3" operator="greaterThanOrEqual">
      <formula>0.14</formula>
    </cfRule>
    <cfRule type="cellIs" dxfId="40" priority="4" operator="greaterThanOrEqual">
      <formula>0.06</formula>
    </cfRule>
    <cfRule type="cellIs" dxfId="39" priority="5" operator="greaterThanOrEqual">
      <formula>0.01</formula>
    </cfRule>
  </conditionalFormatting>
  <conditionalFormatting sqref="A53">
    <cfRule type="cellIs" dxfId="38" priority="6" operator="greaterThanOrEqual">
      <formula>0.4</formula>
    </cfRule>
    <cfRule type="cellIs" dxfId="37" priority="7" operator="greaterThanOrEqual">
      <formula>0.25</formula>
    </cfRule>
    <cfRule type="cellIs" dxfId="36" priority="8" operator="greaterThanOrEqual">
      <formula>0.1</formula>
    </cfRule>
  </conditionalFormatting>
  <conditionalFormatting sqref="A57">
    <cfRule type="cellIs" dxfId="35" priority="9" operator="greaterThanOrEqual">
      <formula>0.14</formula>
    </cfRule>
    <cfRule type="cellIs" dxfId="34" priority="10" operator="greaterThanOrEqual">
      <formula>0.06</formula>
    </cfRule>
    <cfRule type="cellIs" dxfId="33" priority="11" operator="greaterThanOrEqual">
      <formula>0.01</formula>
    </cfRule>
  </conditionalFormatting>
  <conditionalFormatting sqref="B64:B66">
    <cfRule type="cellIs" dxfId="32" priority="1" operator="greaterThan">
      <formula>3.358</formula>
    </cfRule>
    <cfRule type="cellIs" dxfId="31" priority="2" operator="lessThan">
      <formula>3.358</formula>
    </cfRule>
  </conditionalFormatting>
  <conditionalFormatting sqref="F79:F88">
    <cfRule type="cellIs" dxfId="30" priority="13" operator="lessThan">
      <formula>3.89</formula>
    </cfRule>
    <cfRule type="cellIs" dxfId="29" priority="14" operator="greaterThanOrEqual">
      <formula>3.89</formula>
    </cfRule>
  </conditionalFormatting>
  <conditionalFormatting sqref="L33">
    <cfRule type="cellIs" dxfId="28" priority="12" operator="greaterThan">
      <formula>0</formula>
    </cfRule>
  </conditionalFormatting>
  <hyperlinks>
    <hyperlink ref="F43" r:id="rId1" xr:uid="{00000000-0004-0000-0200-000000000000}"/>
    <hyperlink ref="L48" r:id="rId2" location=":~:text=ANOVA%20%2D%20(Partial)%20Eta%20Squared&amp;text=%CE%B72%20%3D%200.01%20indicates%20a,0.14%20indicates%20a%20large%20effect." xr:uid="{00000000-0004-0000-0200-000001000000}"/>
    <hyperlink ref="G62" r:id="rId3" xr:uid="{00000000-0004-0000-0200-000002000000}"/>
    <hyperlink ref="B72" r:id="rId4" xr:uid="{00000000-0004-0000-0200-000003000000}"/>
    <hyperlink ref="A74" r:id="rId5" xr:uid="{00000000-0004-0000-0200-000004000000}"/>
    <hyperlink ref="A75" r:id="rId6" xr:uid="{00000000-0004-0000-0200-000005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Z1019"/>
  <sheetViews>
    <sheetView workbookViewId="0"/>
  </sheetViews>
  <sheetFormatPr defaultColWidth="14.42578125" defaultRowHeight="15" customHeight="1"/>
  <cols>
    <col min="2" max="2" width="11.85546875" customWidth="1"/>
    <col min="3" max="3" width="7.140625" customWidth="1"/>
    <col min="4" max="4" width="8.42578125" customWidth="1"/>
    <col min="5" max="11" width="5.85546875" customWidth="1"/>
    <col min="12" max="12" width="7.85546875" customWidth="1"/>
    <col min="13" max="19" width="5.85546875" customWidth="1"/>
    <col min="20" max="20" width="7" customWidth="1"/>
    <col min="21" max="21" width="5.85546875" customWidth="1"/>
    <col min="22" max="22" width="5.5703125" customWidth="1"/>
    <col min="23" max="23" width="3.85546875" customWidth="1"/>
    <col min="24" max="24" width="6.42578125" customWidth="1"/>
    <col min="25" max="25" width="8.85546875" customWidth="1"/>
  </cols>
  <sheetData>
    <row r="1" spans="1:26">
      <c r="A1" s="2" t="s">
        <v>127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150"/>
      <c r="X1" s="2"/>
      <c r="Y1" s="2"/>
      <c r="Z1" s="2"/>
    </row>
    <row r="2" spans="1:26">
      <c r="A2" s="150" t="s">
        <v>37</v>
      </c>
      <c r="B2" s="245">
        <v>1</v>
      </c>
      <c r="C2" s="243"/>
      <c r="D2" s="243"/>
      <c r="E2" s="243"/>
      <c r="F2" s="245">
        <v>2</v>
      </c>
      <c r="G2" s="243"/>
      <c r="H2" s="243"/>
      <c r="I2" s="243"/>
      <c r="J2" s="245">
        <v>3</v>
      </c>
      <c r="K2" s="243"/>
      <c r="L2" s="243"/>
      <c r="M2" s="243"/>
      <c r="N2" s="245">
        <v>4</v>
      </c>
      <c r="O2" s="243"/>
      <c r="P2" s="243"/>
      <c r="Q2" s="243"/>
      <c r="R2" s="245">
        <v>5</v>
      </c>
      <c r="S2" s="243"/>
      <c r="T2" s="243"/>
      <c r="U2" s="243"/>
      <c r="V2" s="150"/>
      <c r="W2" s="150"/>
      <c r="X2" s="150"/>
      <c r="Y2" s="150"/>
      <c r="Z2" s="150"/>
    </row>
    <row r="3" spans="1:26">
      <c r="A3" s="150" t="s">
        <v>38</v>
      </c>
      <c r="B3" s="245" t="s">
        <v>39</v>
      </c>
      <c r="C3" s="243"/>
      <c r="D3" s="245" t="s">
        <v>40</v>
      </c>
      <c r="E3" s="243"/>
      <c r="F3" s="245" t="s">
        <v>39</v>
      </c>
      <c r="G3" s="243"/>
      <c r="H3" s="245" t="s">
        <v>40</v>
      </c>
      <c r="I3" s="243"/>
      <c r="J3" s="245" t="s">
        <v>39</v>
      </c>
      <c r="K3" s="243"/>
      <c r="L3" s="245" t="s">
        <v>40</v>
      </c>
      <c r="M3" s="243"/>
      <c r="N3" s="245" t="s">
        <v>39</v>
      </c>
      <c r="O3" s="243"/>
      <c r="P3" s="245" t="s">
        <v>40</v>
      </c>
      <c r="Q3" s="243"/>
      <c r="R3" s="245" t="s">
        <v>39</v>
      </c>
      <c r="S3" s="243"/>
      <c r="T3" s="245" t="s">
        <v>40</v>
      </c>
      <c r="U3" s="243"/>
      <c r="V3" s="150"/>
      <c r="W3" s="150"/>
      <c r="X3" s="150"/>
      <c r="Y3" s="150"/>
      <c r="Z3" s="150"/>
    </row>
    <row r="4" spans="1:26">
      <c r="A4" s="150" t="s">
        <v>45</v>
      </c>
      <c r="B4" s="150">
        <v>1</v>
      </c>
      <c r="C4" s="150">
        <v>2</v>
      </c>
      <c r="D4" s="150">
        <v>1</v>
      </c>
      <c r="E4" s="150">
        <v>2</v>
      </c>
      <c r="F4" s="150">
        <v>1</v>
      </c>
      <c r="G4" s="150">
        <v>2</v>
      </c>
      <c r="H4" s="150">
        <v>1</v>
      </c>
      <c r="I4" s="150">
        <v>2</v>
      </c>
      <c r="J4" s="150">
        <v>1</v>
      </c>
      <c r="K4" s="150">
        <v>2</v>
      </c>
      <c r="L4" s="150">
        <v>1</v>
      </c>
      <c r="M4" s="150">
        <v>2</v>
      </c>
      <c r="N4" s="150">
        <v>1</v>
      </c>
      <c r="O4" s="150">
        <v>2</v>
      </c>
      <c r="P4" s="150">
        <v>1</v>
      </c>
      <c r="Q4" s="150">
        <v>2</v>
      </c>
      <c r="R4" s="150">
        <v>1</v>
      </c>
      <c r="S4" s="150">
        <v>2</v>
      </c>
      <c r="T4" s="150">
        <v>1</v>
      </c>
      <c r="U4" s="150">
        <v>2</v>
      </c>
      <c r="V4" s="150"/>
      <c r="W4" s="150"/>
      <c r="X4" s="150"/>
      <c r="Y4" s="150"/>
      <c r="Z4" s="150"/>
    </row>
    <row r="5" spans="1:26">
      <c r="A5" s="159" t="s">
        <v>14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25" t="s">
        <v>46</v>
      </c>
      <c r="W5" s="226"/>
      <c r="X5" s="226" t="s">
        <v>47</v>
      </c>
      <c r="Y5" s="227" t="s">
        <v>48</v>
      </c>
      <c r="Z5" s="2"/>
    </row>
    <row r="6" spans="1:26">
      <c r="A6" s="163">
        <v>180</v>
      </c>
      <c r="B6" s="29">
        <v>29.95</v>
      </c>
      <c r="C6" s="29">
        <v>29.96</v>
      </c>
      <c r="D6" s="29">
        <v>29.9</v>
      </c>
      <c r="E6" s="29">
        <v>29.91</v>
      </c>
      <c r="F6" s="29">
        <v>29.98</v>
      </c>
      <c r="G6" s="29">
        <v>29.96</v>
      </c>
      <c r="H6" s="29">
        <v>29.88</v>
      </c>
      <c r="I6" s="29">
        <v>29.89</v>
      </c>
      <c r="J6" s="29">
        <v>29.92</v>
      </c>
      <c r="K6" s="29">
        <v>29.92</v>
      </c>
      <c r="L6" s="29">
        <v>29.85</v>
      </c>
      <c r="M6" s="29">
        <v>29.83</v>
      </c>
      <c r="N6" s="29">
        <v>29.95</v>
      </c>
      <c r="O6" s="29">
        <v>29.94</v>
      </c>
      <c r="P6" s="29">
        <v>29.85</v>
      </c>
      <c r="Q6" s="29">
        <v>29.86</v>
      </c>
      <c r="R6" s="29">
        <v>29.92</v>
      </c>
      <c r="S6" s="29">
        <v>29.9</v>
      </c>
      <c r="T6" s="29">
        <v>29.8</v>
      </c>
      <c r="U6" s="29">
        <v>29.83</v>
      </c>
      <c r="V6" s="228">
        <f>AVERAGE(B6:U6)</f>
        <v>29.900000000000006</v>
      </c>
      <c r="W6" s="29" t="s">
        <v>49</v>
      </c>
      <c r="X6" s="29">
        <f>V6-V16</f>
        <v>-6.1900000000001398E-2</v>
      </c>
      <c r="Y6" s="229">
        <f>X6^2</f>
        <v>3.8316100000001731E-3</v>
      </c>
      <c r="Z6" s="29"/>
    </row>
    <row r="7" spans="1:26">
      <c r="A7" s="168" t="s">
        <v>50</v>
      </c>
      <c r="B7" s="26">
        <f t="shared" ref="B7:U7" si="0">(B6-$V6)^2</f>
        <v>2.4999999999993604E-3</v>
      </c>
      <c r="C7" s="26">
        <f t="shared" si="0"/>
        <v>3.5999999999994201E-3</v>
      </c>
      <c r="D7" s="26">
        <f t="shared" si="0"/>
        <v>5.0487097934144756E-29</v>
      </c>
      <c r="E7" s="26">
        <f t="shared" si="0"/>
        <v>9.9999999999889159E-5</v>
      </c>
      <c r="F7" s="26">
        <f t="shared" si="0"/>
        <v>6.399999999999159E-3</v>
      </c>
      <c r="G7" s="26">
        <f t="shared" si="0"/>
        <v>3.5999999999994201E-3</v>
      </c>
      <c r="H7" s="26">
        <f t="shared" si="0"/>
        <v>4.0000000000026717E-4</v>
      </c>
      <c r="I7" s="26">
        <f t="shared" si="0"/>
        <v>1.0000000000010231E-4</v>
      </c>
      <c r="J7" s="26">
        <f t="shared" si="0"/>
        <v>3.9999999999984086E-4</v>
      </c>
      <c r="K7" s="26">
        <f t="shared" si="0"/>
        <v>3.9999999999984086E-4</v>
      </c>
      <c r="L7" s="26">
        <f t="shared" si="0"/>
        <v>2.5000000000004264E-3</v>
      </c>
      <c r="M7" s="26">
        <f t="shared" si="0"/>
        <v>4.9000000000010346E-3</v>
      </c>
      <c r="N7" s="26">
        <f t="shared" si="0"/>
        <v>2.4999999999993604E-3</v>
      </c>
      <c r="O7" s="26">
        <f t="shared" si="0"/>
        <v>1.5999999999996475E-3</v>
      </c>
      <c r="P7" s="26">
        <f t="shared" si="0"/>
        <v>2.5000000000004264E-3</v>
      </c>
      <c r="Q7" s="26">
        <f t="shared" si="0"/>
        <v>1.6000000000005003E-3</v>
      </c>
      <c r="R7" s="26">
        <f t="shared" si="0"/>
        <v>3.9999999999984086E-4</v>
      </c>
      <c r="S7" s="26">
        <f t="shared" si="0"/>
        <v>5.0487097934144756E-29</v>
      </c>
      <c r="T7" s="26">
        <f t="shared" si="0"/>
        <v>1.0000000000000994E-2</v>
      </c>
      <c r="U7" s="26">
        <f t="shared" si="0"/>
        <v>4.9000000000010346E-3</v>
      </c>
      <c r="V7" s="228"/>
      <c r="W7" s="29"/>
      <c r="X7" s="29"/>
      <c r="Y7" s="229"/>
      <c r="Z7" s="29"/>
    </row>
    <row r="8" spans="1:26">
      <c r="A8" s="230">
        <v>190</v>
      </c>
      <c r="B8" s="165">
        <v>29.98</v>
      </c>
      <c r="C8" s="165">
        <v>30.01</v>
      </c>
      <c r="D8" s="165">
        <v>29.92</v>
      </c>
      <c r="E8" s="165">
        <v>29.96</v>
      </c>
      <c r="F8" s="165">
        <v>30.02</v>
      </c>
      <c r="G8" s="165">
        <v>30</v>
      </c>
      <c r="H8" s="165">
        <v>29.94</v>
      </c>
      <c r="I8" s="165">
        <v>29.94</v>
      </c>
      <c r="J8" s="165">
        <v>30</v>
      </c>
      <c r="K8" s="165">
        <v>29.97</v>
      </c>
      <c r="L8" s="165">
        <v>29.94</v>
      </c>
      <c r="M8" s="165">
        <v>29.92</v>
      </c>
      <c r="N8" s="165">
        <v>30</v>
      </c>
      <c r="O8" s="165">
        <v>29.99</v>
      </c>
      <c r="P8" s="165">
        <v>29.93</v>
      </c>
      <c r="Q8" s="165">
        <v>29.93</v>
      </c>
      <c r="R8" s="165">
        <v>30.03</v>
      </c>
      <c r="S8" s="165">
        <v>30</v>
      </c>
      <c r="T8" s="165">
        <v>29.96</v>
      </c>
      <c r="U8" s="165">
        <v>29.96</v>
      </c>
      <c r="V8" s="164">
        <f>AVERAGE(B8:U8)</f>
        <v>29.970000000000006</v>
      </c>
      <c r="W8" s="165" t="s">
        <v>51</v>
      </c>
      <c r="X8" s="165">
        <f>V8-V16</f>
        <v>8.0999999999988859E-3</v>
      </c>
      <c r="Y8" s="231">
        <f>X8^2</f>
        <v>6.5609999999981952E-5</v>
      </c>
      <c r="Z8" s="29"/>
    </row>
    <row r="9" spans="1:26">
      <c r="A9" s="232" t="s">
        <v>52</v>
      </c>
      <c r="B9" s="233">
        <f t="shared" ref="B9:U9" si="1">(B8-$V8)^2</f>
        <v>9.9999999999889159E-5</v>
      </c>
      <c r="C9" s="233">
        <f t="shared" si="1"/>
        <v>1.5999999999996475E-3</v>
      </c>
      <c r="D9" s="233">
        <f t="shared" si="1"/>
        <v>2.5000000000004264E-3</v>
      </c>
      <c r="E9" s="233">
        <f t="shared" si="1"/>
        <v>1.0000000000010231E-4</v>
      </c>
      <c r="F9" s="233">
        <f t="shared" si="1"/>
        <v>2.4999999999993604E-3</v>
      </c>
      <c r="G9" s="233">
        <f t="shared" si="1"/>
        <v>8.9999999999964186E-4</v>
      </c>
      <c r="H9" s="233">
        <f t="shared" si="1"/>
        <v>9.0000000000028133E-4</v>
      </c>
      <c r="I9" s="233">
        <f t="shared" si="1"/>
        <v>9.0000000000028133E-4</v>
      </c>
      <c r="J9" s="233">
        <f t="shared" si="1"/>
        <v>8.9999999999964186E-4</v>
      </c>
      <c r="K9" s="233">
        <f t="shared" si="1"/>
        <v>5.0487097934144756E-29</v>
      </c>
      <c r="L9" s="233">
        <f t="shared" si="1"/>
        <v>9.0000000000028133E-4</v>
      </c>
      <c r="M9" s="233">
        <f t="shared" si="1"/>
        <v>2.5000000000004264E-3</v>
      </c>
      <c r="N9" s="233">
        <f t="shared" si="1"/>
        <v>8.9999999999964186E-4</v>
      </c>
      <c r="O9" s="233">
        <f t="shared" si="1"/>
        <v>3.9999999999969872E-4</v>
      </c>
      <c r="P9" s="233">
        <f t="shared" si="1"/>
        <v>1.6000000000005003E-3</v>
      </c>
      <c r="Q9" s="233">
        <f t="shared" si="1"/>
        <v>1.6000000000005003E-3</v>
      </c>
      <c r="R9" s="233">
        <f t="shared" si="1"/>
        <v>3.5999999999994201E-3</v>
      </c>
      <c r="S9" s="233">
        <f t="shared" si="1"/>
        <v>8.9999999999964186E-4</v>
      </c>
      <c r="T9" s="233">
        <f t="shared" si="1"/>
        <v>1.0000000000010231E-4</v>
      </c>
      <c r="U9" s="233">
        <f t="shared" si="1"/>
        <v>1.0000000000010231E-4</v>
      </c>
      <c r="V9" s="164"/>
      <c r="W9" s="165"/>
      <c r="X9" s="165"/>
      <c r="Y9" s="231"/>
      <c r="Z9" s="29"/>
    </row>
    <row r="10" spans="1:26">
      <c r="A10" s="163">
        <v>200</v>
      </c>
      <c r="B10" s="29">
        <v>29.97</v>
      </c>
      <c r="C10" s="29">
        <v>29.98</v>
      </c>
      <c r="D10" s="29">
        <v>29.95</v>
      </c>
      <c r="E10" s="29">
        <v>29.91</v>
      </c>
      <c r="F10" s="29">
        <v>29.99</v>
      </c>
      <c r="G10" s="29">
        <v>30.03</v>
      </c>
      <c r="H10" s="29">
        <v>29.96</v>
      </c>
      <c r="I10" s="29">
        <v>29.97</v>
      </c>
      <c r="J10" s="29">
        <v>30.07</v>
      </c>
      <c r="K10" s="29">
        <v>30.08</v>
      </c>
      <c r="L10" s="29">
        <v>30</v>
      </c>
      <c r="M10" s="29">
        <v>30.01</v>
      </c>
      <c r="N10" s="29">
        <v>30.07</v>
      </c>
      <c r="O10" s="29">
        <v>30.07</v>
      </c>
      <c r="P10" s="29">
        <v>30.01</v>
      </c>
      <c r="Q10" s="29">
        <v>29.99</v>
      </c>
      <c r="R10" s="29">
        <v>30.04</v>
      </c>
      <c r="S10" s="29">
        <v>30.03</v>
      </c>
      <c r="T10" s="29">
        <v>29.99</v>
      </c>
      <c r="U10" s="29">
        <v>29.98</v>
      </c>
      <c r="V10" s="228">
        <f>AVERAGE(B10:U10)</f>
        <v>30.005000000000003</v>
      </c>
      <c r="W10" s="29" t="s">
        <v>53</v>
      </c>
      <c r="X10" s="29">
        <f>V10-V16</f>
        <v>4.3099999999995475E-2</v>
      </c>
      <c r="Y10" s="229">
        <f>X10^2</f>
        <v>1.8576099999996099E-3</v>
      </c>
      <c r="Z10" s="29"/>
    </row>
    <row r="11" spans="1:26">
      <c r="A11" s="168" t="s">
        <v>54</v>
      </c>
      <c r="B11" s="26">
        <f t="shared" ref="B11:U11" si="2">(B10-$V10)^2</f>
        <v>1.2250000000002587E-3</v>
      </c>
      <c r="C11" s="26">
        <f t="shared" si="2"/>
        <v>6.2500000000010659E-4</v>
      </c>
      <c r="D11" s="26">
        <f t="shared" si="2"/>
        <v>3.0250000000003594E-3</v>
      </c>
      <c r="E11" s="26">
        <f t="shared" si="2"/>
        <v>9.0250000000004597E-3</v>
      </c>
      <c r="F11" s="26">
        <f t="shared" si="2"/>
        <v>2.2500000000012365E-4</v>
      </c>
      <c r="G11" s="26">
        <f t="shared" si="2"/>
        <v>6.24999999999929E-4</v>
      </c>
      <c r="H11" s="26">
        <f t="shared" si="2"/>
        <v>2.0250000000001534E-3</v>
      </c>
      <c r="I11" s="26">
        <f t="shared" si="2"/>
        <v>1.2250000000002587E-3</v>
      </c>
      <c r="J11" s="26">
        <f t="shared" si="2"/>
        <v>4.2249999999997047E-3</v>
      </c>
      <c r="K11" s="26">
        <f t="shared" si="2"/>
        <v>5.6249999999993605E-3</v>
      </c>
      <c r="L11" s="26">
        <f t="shared" si="2"/>
        <v>2.5000000000025578E-5</v>
      </c>
      <c r="M11" s="26">
        <f t="shared" si="2"/>
        <v>2.4999999999990054E-5</v>
      </c>
      <c r="N11" s="26">
        <f t="shared" si="2"/>
        <v>4.2249999999997047E-3</v>
      </c>
      <c r="O11" s="26">
        <f t="shared" si="2"/>
        <v>4.2249999999997047E-3</v>
      </c>
      <c r="P11" s="26">
        <f t="shared" si="2"/>
        <v>2.4999999999990054E-5</v>
      </c>
      <c r="Q11" s="26">
        <f t="shared" si="2"/>
        <v>2.2500000000012365E-4</v>
      </c>
      <c r="R11" s="26">
        <f t="shared" si="2"/>
        <v>1.2249999999997612E-3</v>
      </c>
      <c r="S11" s="26">
        <f t="shared" si="2"/>
        <v>6.24999999999929E-4</v>
      </c>
      <c r="T11" s="26">
        <f t="shared" si="2"/>
        <v>2.2500000000012365E-4</v>
      </c>
      <c r="U11" s="26">
        <f t="shared" si="2"/>
        <v>6.2500000000010659E-4</v>
      </c>
      <c r="V11" s="228"/>
      <c r="W11" s="29"/>
      <c r="X11" s="29"/>
      <c r="Y11" s="229"/>
      <c r="Z11" s="29"/>
    </row>
    <row r="12" spans="1:26">
      <c r="A12" s="230">
        <v>210</v>
      </c>
      <c r="B12" s="234">
        <v>30.04</v>
      </c>
      <c r="C12" s="234">
        <v>30.01</v>
      </c>
      <c r="D12" s="234">
        <v>30</v>
      </c>
      <c r="E12" s="234">
        <v>29.97</v>
      </c>
      <c r="F12" s="234">
        <v>30.04</v>
      </c>
      <c r="G12" s="234">
        <v>30.02</v>
      </c>
      <c r="H12" s="234">
        <v>29.99</v>
      </c>
      <c r="I12" s="234">
        <v>29.98</v>
      </c>
      <c r="J12" s="234">
        <v>30.03</v>
      </c>
      <c r="K12" s="234">
        <v>30.04</v>
      </c>
      <c r="L12" s="234">
        <v>30</v>
      </c>
      <c r="M12" s="234">
        <v>30</v>
      </c>
      <c r="N12" s="234">
        <v>30.04</v>
      </c>
      <c r="O12" s="234">
        <v>30.02</v>
      </c>
      <c r="P12" s="234">
        <v>29.99</v>
      </c>
      <c r="Q12" s="234">
        <v>29.99</v>
      </c>
      <c r="R12" s="234">
        <v>30.05</v>
      </c>
      <c r="S12" s="234">
        <v>30.04</v>
      </c>
      <c r="T12" s="234">
        <v>29.96</v>
      </c>
      <c r="U12" s="234">
        <v>29.98</v>
      </c>
      <c r="V12" s="164">
        <f>AVERAGE(B12:U12)</f>
        <v>30.00950000000001</v>
      </c>
      <c r="W12" s="165" t="s">
        <v>120</v>
      </c>
      <c r="X12" s="165">
        <f>V12-V16</f>
        <v>4.7600000000002751E-2</v>
      </c>
      <c r="Y12" s="231">
        <f>X12^2</f>
        <v>2.2657600000002619E-3</v>
      </c>
      <c r="Z12" s="29"/>
    </row>
    <row r="13" spans="1:26">
      <c r="A13" s="232" t="s">
        <v>134</v>
      </c>
      <c r="B13" s="170">
        <f t="shared" ref="B13:U13" si="3">(B12-$V12)^2</f>
        <v>9.3024999999934816E-4</v>
      </c>
      <c r="C13" s="170">
        <f t="shared" si="3"/>
        <v>2.4999999999172929E-7</v>
      </c>
      <c r="D13" s="170">
        <f t="shared" si="3"/>
        <v>9.0250000000186847E-5</v>
      </c>
      <c r="E13" s="170">
        <f t="shared" si="3"/>
        <v>1.5602500000008667E-3</v>
      </c>
      <c r="F13" s="170">
        <f t="shared" si="3"/>
        <v>9.3024999999934816E-4</v>
      </c>
      <c r="G13" s="170">
        <f t="shared" si="3"/>
        <v>1.1024999999978454E-4</v>
      </c>
      <c r="H13" s="170">
        <f t="shared" si="3"/>
        <v>3.8025000000044447E-4</v>
      </c>
      <c r="I13" s="170">
        <f t="shared" si="3"/>
        <v>8.7025000000055504E-4</v>
      </c>
      <c r="J13" s="170">
        <f t="shared" si="3"/>
        <v>4.202499999996434E-4</v>
      </c>
      <c r="K13" s="170">
        <f t="shared" si="3"/>
        <v>9.3024999999934816E-4</v>
      </c>
      <c r="L13" s="170">
        <f t="shared" si="3"/>
        <v>9.0250000000186847E-5</v>
      </c>
      <c r="M13" s="170">
        <f t="shared" si="3"/>
        <v>9.0250000000186847E-5</v>
      </c>
      <c r="N13" s="170">
        <f t="shared" si="3"/>
        <v>9.3024999999934816E-4</v>
      </c>
      <c r="O13" s="170">
        <f t="shared" si="3"/>
        <v>1.1024999999978454E-4</v>
      </c>
      <c r="P13" s="170">
        <f t="shared" si="3"/>
        <v>3.8025000000044447E-4</v>
      </c>
      <c r="Q13" s="170">
        <f t="shared" si="3"/>
        <v>3.8025000000044447E-4</v>
      </c>
      <c r="R13" s="170">
        <f t="shared" si="3"/>
        <v>1.640249999999261E-3</v>
      </c>
      <c r="S13" s="170">
        <f t="shared" si="3"/>
        <v>9.3024999999934816E-4</v>
      </c>
      <c r="T13" s="170">
        <f t="shared" si="3"/>
        <v>2.4502500000008892E-3</v>
      </c>
      <c r="U13" s="170">
        <f t="shared" si="3"/>
        <v>8.7025000000055504E-4</v>
      </c>
      <c r="V13" s="164"/>
      <c r="W13" s="165"/>
      <c r="X13" s="165"/>
      <c r="Y13" s="231"/>
      <c r="Z13" s="29"/>
    </row>
    <row r="14" spans="1:26">
      <c r="A14" s="163">
        <v>220</v>
      </c>
      <c r="B14" s="29">
        <v>29.99</v>
      </c>
      <c r="C14" s="29">
        <v>29.98</v>
      </c>
      <c r="D14" s="29">
        <v>29.93</v>
      </c>
      <c r="E14" s="29">
        <v>29.92</v>
      </c>
      <c r="F14" s="29">
        <v>29.91</v>
      </c>
      <c r="G14" s="29">
        <v>29.99</v>
      </c>
      <c r="H14" s="29">
        <v>29.92</v>
      </c>
      <c r="I14" s="29">
        <v>29.94</v>
      </c>
      <c r="J14" s="29">
        <v>29.89</v>
      </c>
      <c r="K14" s="29">
        <v>29.89</v>
      </c>
      <c r="L14" s="29">
        <v>29.9</v>
      </c>
      <c r="M14" s="29">
        <v>29.86</v>
      </c>
      <c r="N14" s="29">
        <v>29.94</v>
      </c>
      <c r="O14" s="29">
        <v>29.94</v>
      </c>
      <c r="P14" s="29">
        <v>29.89</v>
      </c>
      <c r="Q14" s="29">
        <v>29.91</v>
      </c>
      <c r="R14" s="29">
        <v>29.96</v>
      </c>
      <c r="S14" s="29">
        <v>29.95</v>
      </c>
      <c r="T14" s="29">
        <v>29.89</v>
      </c>
      <c r="U14" s="29">
        <v>29.9</v>
      </c>
      <c r="V14" s="228">
        <f>AVERAGE(B14:U14)</f>
        <v>29.925000000000001</v>
      </c>
      <c r="W14" s="29" t="s">
        <v>121</v>
      </c>
      <c r="X14" s="29">
        <f>V14-V16</f>
        <v>-3.6900000000006372E-2</v>
      </c>
      <c r="Y14" s="229">
        <f>X14^2</f>
        <v>1.3616100000004702E-3</v>
      </c>
      <c r="Z14" s="29"/>
    </row>
    <row r="15" spans="1:26">
      <c r="A15" s="64" t="s">
        <v>135</v>
      </c>
      <c r="B15" s="26">
        <f t="shared" ref="B15:U15" si="4">(B14-$V14)^2</f>
        <v>4.2249999999997047E-3</v>
      </c>
      <c r="C15" s="26">
        <f t="shared" si="4"/>
        <v>3.0249999999999687E-3</v>
      </c>
      <c r="D15" s="26">
        <f t="shared" si="4"/>
        <v>2.4999999999990054E-5</v>
      </c>
      <c r="E15" s="26">
        <f t="shared" si="4"/>
        <v>2.4999999999990054E-5</v>
      </c>
      <c r="F15" s="26">
        <f t="shared" si="4"/>
        <v>2.2500000000001704E-4</v>
      </c>
      <c r="G15" s="26">
        <f t="shared" si="4"/>
        <v>4.2249999999997047E-3</v>
      </c>
      <c r="H15" s="26">
        <f t="shared" si="4"/>
        <v>2.4999999999990054E-5</v>
      </c>
      <c r="I15" s="26">
        <f t="shared" si="4"/>
        <v>2.2500000000001704E-4</v>
      </c>
      <c r="J15" s="26">
        <f t="shared" si="4"/>
        <v>1.2250000000000099E-3</v>
      </c>
      <c r="K15" s="26">
        <f t="shared" si="4"/>
        <v>1.2250000000000099E-3</v>
      </c>
      <c r="L15" s="26">
        <f t="shared" si="4"/>
        <v>6.2500000000010659E-4</v>
      </c>
      <c r="M15" s="26">
        <f t="shared" si="4"/>
        <v>4.2250000000001661E-3</v>
      </c>
      <c r="N15" s="26">
        <f t="shared" si="4"/>
        <v>2.2500000000001704E-4</v>
      </c>
      <c r="O15" s="26">
        <f t="shared" si="4"/>
        <v>2.2500000000001704E-4</v>
      </c>
      <c r="P15" s="26">
        <f t="shared" si="4"/>
        <v>1.2250000000000099E-3</v>
      </c>
      <c r="Q15" s="26">
        <f t="shared" si="4"/>
        <v>2.2500000000001704E-4</v>
      </c>
      <c r="R15" s="26">
        <f t="shared" si="4"/>
        <v>1.2250000000000099E-3</v>
      </c>
      <c r="S15" s="26">
        <f t="shared" si="4"/>
        <v>6.24999999999929E-4</v>
      </c>
      <c r="T15" s="26">
        <f t="shared" si="4"/>
        <v>1.2250000000000099E-3</v>
      </c>
      <c r="U15" s="26">
        <f t="shared" si="4"/>
        <v>6.2500000000010659E-4</v>
      </c>
      <c r="V15" s="235"/>
      <c r="W15" s="236"/>
      <c r="X15" s="236"/>
      <c r="Y15" s="237"/>
      <c r="Z15" s="2"/>
    </row>
    <row r="16" spans="1:26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47" t="s">
        <v>55</v>
      </c>
      <c r="T16" s="243"/>
      <c r="U16" s="243"/>
      <c r="V16" s="29">
        <f>AVERAGE(V6:V14)</f>
        <v>29.961900000000007</v>
      </c>
      <c r="W16" s="2" t="s">
        <v>56</v>
      </c>
      <c r="X16" s="2"/>
      <c r="Y16" s="2"/>
      <c r="Z16" s="2"/>
    </row>
    <row r="17" spans="1:26">
      <c r="A17" s="184" t="s">
        <v>57</v>
      </c>
      <c r="B17" s="185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>
      <c r="A18" s="186" t="s">
        <v>58</v>
      </c>
      <c r="B18" s="187">
        <f>(V21*Y6)+(V21*Y10)+(V21*Y14)+(V21*Y12)+(V21*Y8)</f>
        <v>0.18764400000000997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 t="s">
        <v>59</v>
      </c>
      <c r="S18" s="247" t="s">
        <v>60</v>
      </c>
      <c r="T18" s="243"/>
      <c r="U18" s="243"/>
      <c r="V18" s="2">
        <f>COUNT(V6:V14)</f>
        <v>5</v>
      </c>
      <c r="W18" s="2"/>
      <c r="X18" s="2"/>
      <c r="Y18" s="2"/>
      <c r="Z18" s="2"/>
    </row>
    <row r="19" spans="1:26">
      <c r="A19" s="186" t="s">
        <v>61</v>
      </c>
      <c r="B19" s="187">
        <f>(B18)/(B20)</f>
        <v>4.6911000000002492E-2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 t="s">
        <v>62</v>
      </c>
      <c r="S19" s="247" t="s">
        <v>63</v>
      </c>
      <c r="T19" s="243"/>
      <c r="U19" s="243"/>
      <c r="V19" s="2">
        <f>V21*V18</f>
        <v>100</v>
      </c>
      <c r="W19" s="2"/>
      <c r="X19" s="2"/>
      <c r="Y19" s="2"/>
      <c r="Z19" s="2"/>
    </row>
    <row r="20" spans="1:26">
      <c r="A20" s="188" t="s">
        <v>64</v>
      </c>
      <c r="B20" s="189">
        <f>V18-1</f>
        <v>4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 t="s">
        <v>65</v>
      </c>
      <c r="S21" s="247" t="s">
        <v>66</v>
      </c>
      <c r="T21" s="243"/>
      <c r="U21" s="243"/>
      <c r="V21" s="86">
        <f>COUNT(B6:U6)</f>
        <v>20</v>
      </c>
      <c r="W21" s="2"/>
      <c r="X21" s="2"/>
      <c r="Y21" s="2"/>
      <c r="Z21" s="2"/>
    </row>
    <row r="22" spans="1:26">
      <c r="A22" s="184" t="s">
        <v>67</v>
      </c>
      <c r="B22" s="185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>
      <c r="A23" s="186" t="s">
        <v>68</v>
      </c>
      <c r="B23" s="187">
        <f>SUM(B24:B28)</f>
        <v>0.14969500000000008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>
      <c r="A24" s="190" t="s">
        <v>69</v>
      </c>
      <c r="B24" s="191">
        <f>SUM(B7:U7)</f>
        <v>4.8400000000000568E-2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>
      <c r="A25" s="190" t="s">
        <v>70</v>
      </c>
      <c r="B25" s="191">
        <f>SUM(B9:U9)</f>
        <v>2.2999999999999587E-2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>
      <c r="A26" s="190" t="s">
        <v>71</v>
      </c>
      <c r="B26" s="238">
        <f>SUM(B11:U11)</f>
        <v>3.9300000000000161E-2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>
      <c r="A27" s="190" t="s">
        <v>122</v>
      </c>
      <c r="B27" s="238">
        <f>SUM(B13:U13)</f>
        <v>1.4094999999999963E-2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>
      <c r="A28" s="190" t="s">
        <v>123</v>
      </c>
      <c r="B28" s="238">
        <f>SUM(B15:U15)</f>
        <v>2.4899999999999797E-2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>
      <c r="A29" s="186" t="s">
        <v>72</v>
      </c>
      <c r="B29" s="187">
        <f>B23/B30</f>
        <v>1.5757368421052639E-3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>
      <c r="A30" s="188" t="s">
        <v>73</v>
      </c>
      <c r="B30" s="192">
        <f>V19-V18</f>
        <v>95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>
      <c r="A32" s="184" t="s">
        <v>74</v>
      </c>
      <c r="B32" s="80" t="s">
        <v>75</v>
      </c>
      <c r="C32" s="80"/>
      <c r="D32" s="80" t="s">
        <v>76</v>
      </c>
      <c r="E32" s="80" t="s">
        <v>77</v>
      </c>
      <c r="F32" s="80"/>
      <c r="G32" s="80"/>
      <c r="H32" s="80"/>
      <c r="I32" s="80" t="s">
        <v>78</v>
      </c>
      <c r="J32" s="80"/>
      <c r="K32" s="185"/>
      <c r="L32" s="193">
        <f>B33-A44</f>
        <v>27.303340409194259</v>
      </c>
      <c r="M32" s="2" t="s">
        <v>79</v>
      </c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>
      <c r="A33" s="186" t="s">
        <v>80</v>
      </c>
      <c r="B33" s="194">
        <f>B19/B29</f>
        <v>29.770834029194258</v>
      </c>
      <c r="C33" s="2"/>
      <c r="D33" s="2" t="s">
        <v>81</v>
      </c>
      <c r="E33" s="2" t="s">
        <v>82</v>
      </c>
      <c r="F33" s="2"/>
      <c r="G33" s="2"/>
      <c r="H33" s="2"/>
      <c r="I33" s="2" t="s">
        <v>83</v>
      </c>
      <c r="J33" s="2"/>
      <c r="K33" s="195"/>
      <c r="L33" s="193">
        <f>A44-B33</f>
        <v>-27.303340409194259</v>
      </c>
      <c r="M33" s="2" t="s">
        <v>84</v>
      </c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>
      <c r="A34" s="80"/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>
      <c r="A37" s="196"/>
      <c r="B37" s="196"/>
      <c r="C37" s="196"/>
      <c r="D37" s="196"/>
      <c r="E37" s="196"/>
      <c r="F37" s="74"/>
      <c r="G37" s="74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>
      <c r="A38" s="74"/>
      <c r="B38" s="74"/>
      <c r="C38" s="74"/>
      <c r="D38" s="74"/>
      <c r="E38" s="74"/>
      <c r="F38" s="74"/>
      <c r="G38" s="74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>
      <c r="A39" s="149"/>
      <c r="B39" s="149"/>
      <c r="C39" s="149"/>
      <c r="D39" s="149"/>
      <c r="E39" s="149"/>
      <c r="F39" s="149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>
      <c r="A42" s="184" t="s">
        <v>85</v>
      </c>
      <c r="B42" s="80"/>
      <c r="C42" s="80"/>
      <c r="D42" s="80"/>
      <c r="E42" s="185"/>
      <c r="F42" s="197" t="s">
        <v>86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>
      <c r="A43" s="186" t="s">
        <v>87</v>
      </c>
      <c r="B43" s="2" t="s">
        <v>88</v>
      </c>
      <c r="C43" s="2">
        <f>B20</f>
        <v>4</v>
      </c>
      <c r="D43" s="2" t="s">
        <v>89</v>
      </c>
      <c r="E43" s="195">
        <f>B30</f>
        <v>95</v>
      </c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>
      <c r="A44" s="198">
        <v>2.4674936199999999</v>
      </c>
      <c r="B44" s="3"/>
      <c r="C44" s="3"/>
      <c r="D44" s="3"/>
      <c r="E44" s="199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>
      <c r="A46" s="184" t="s">
        <v>90</v>
      </c>
      <c r="B46" s="83"/>
      <c r="C46" s="83"/>
      <c r="D46" s="83"/>
      <c r="E46" s="83"/>
      <c r="F46" s="83"/>
      <c r="G46" s="83"/>
      <c r="H46" s="200"/>
      <c r="I46" s="84"/>
      <c r="J46" s="84"/>
      <c r="K46" s="84"/>
      <c r="L46" s="84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>
      <c r="A47" s="215">
        <f>(B18)/(B18+B23)</f>
        <v>0.55624757291627824</v>
      </c>
      <c r="B47" s="84"/>
      <c r="C47" s="84"/>
      <c r="D47" s="84"/>
      <c r="E47" s="84"/>
      <c r="F47" s="84"/>
      <c r="G47" s="84"/>
      <c r="H47" s="201"/>
      <c r="I47" s="86">
        <v>0.01</v>
      </c>
      <c r="J47" s="2" t="s">
        <v>91</v>
      </c>
      <c r="K47" s="84"/>
      <c r="L47" s="210" t="s">
        <v>128</v>
      </c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>
      <c r="A48" s="203">
        <f>100*A47</f>
        <v>55.624757291627823</v>
      </c>
      <c r="B48" s="2" t="s">
        <v>93</v>
      </c>
      <c r="C48" s="84"/>
      <c r="D48" s="84"/>
      <c r="E48" s="84"/>
      <c r="F48" s="84"/>
      <c r="G48" s="84"/>
      <c r="H48" s="201"/>
      <c r="I48" s="86">
        <v>0.06</v>
      </c>
      <c r="J48" s="2" t="s">
        <v>94</v>
      </c>
      <c r="K48" s="84"/>
      <c r="L48" s="84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>
      <c r="A49" s="204" t="s">
        <v>95</v>
      </c>
      <c r="B49" s="205" t="s">
        <v>129</v>
      </c>
      <c r="C49" s="3" t="s">
        <v>97</v>
      </c>
      <c r="D49" s="88"/>
      <c r="E49" s="88"/>
      <c r="F49" s="88"/>
      <c r="G49" s="88"/>
      <c r="H49" s="206"/>
      <c r="I49" s="86">
        <v>0.14000000000000001</v>
      </c>
      <c r="J49" s="2" t="s">
        <v>98</v>
      </c>
      <c r="K49" s="84"/>
      <c r="L49" s="84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>
      <c r="A50" s="88"/>
      <c r="B50" s="88"/>
      <c r="C50" s="88"/>
      <c r="D50" s="88"/>
      <c r="E50" s="88"/>
      <c r="F50" s="88"/>
      <c r="G50" s="88"/>
      <c r="H50" s="88"/>
      <c r="I50" s="84"/>
      <c r="J50" s="84"/>
      <c r="K50" s="84"/>
      <c r="L50" s="84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>
      <c r="A51" s="186" t="s">
        <v>99</v>
      </c>
      <c r="B51" s="2" t="s">
        <v>100</v>
      </c>
      <c r="C51" s="84"/>
      <c r="D51" s="84"/>
      <c r="E51" s="84"/>
      <c r="F51" s="84"/>
      <c r="G51" s="84"/>
      <c r="H51" s="201"/>
      <c r="I51" s="86">
        <v>0.1</v>
      </c>
      <c r="J51" s="2" t="s">
        <v>91</v>
      </c>
      <c r="K51" s="84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>
      <c r="A52" s="215">
        <f>SQRT(A47^2)/(1-(A47^2))</f>
        <v>0.80546875898431836</v>
      </c>
      <c r="B52" s="1" t="s">
        <v>129</v>
      </c>
      <c r="C52" s="84"/>
      <c r="D52" s="84"/>
      <c r="E52" s="84"/>
      <c r="F52" s="84"/>
      <c r="G52" s="84"/>
      <c r="H52" s="201"/>
      <c r="I52" s="86">
        <v>0.25</v>
      </c>
      <c r="J52" s="2" t="s">
        <v>94</v>
      </c>
      <c r="K52" s="84"/>
      <c r="L52" s="84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>
      <c r="A53" s="207"/>
      <c r="B53" s="88"/>
      <c r="C53" s="88"/>
      <c r="D53" s="88"/>
      <c r="E53" s="88"/>
      <c r="F53" s="88"/>
      <c r="G53" s="88"/>
      <c r="H53" s="206"/>
      <c r="I53" s="86">
        <v>0.4</v>
      </c>
      <c r="J53" s="2" t="s">
        <v>98</v>
      </c>
      <c r="K53" s="84"/>
      <c r="L53" s="84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>
      <c r="A54" s="88"/>
      <c r="B54" s="88"/>
      <c r="C54" s="88"/>
      <c r="D54" s="88"/>
      <c r="E54" s="88"/>
      <c r="F54" s="88"/>
      <c r="G54" s="88"/>
      <c r="H54" s="88"/>
      <c r="I54" s="84"/>
      <c r="J54" s="84"/>
      <c r="K54" s="84"/>
      <c r="L54" s="84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>
      <c r="A55" s="186" t="s">
        <v>102</v>
      </c>
      <c r="B55" s="2" t="s">
        <v>103</v>
      </c>
      <c r="C55" s="84"/>
      <c r="D55" s="84"/>
      <c r="E55" s="84"/>
      <c r="F55" s="84"/>
      <c r="G55" s="84"/>
      <c r="H55" s="201"/>
      <c r="I55" s="84"/>
      <c r="J55" s="84"/>
      <c r="K55" s="84"/>
      <c r="L55" s="84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>
      <c r="A56" s="215">
        <f>(B18-(B20*B29))/(B18+B23+B29)</f>
        <v>0.5350639347266487</v>
      </c>
      <c r="B56" s="1" t="s">
        <v>129</v>
      </c>
      <c r="C56" s="84"/>
      <c r="D56" s="84"/>
      <c r="E56" s="84"/>
      <c r="F56" s="84"/>
      <c r="G56" s="84"/>
      <c r="H56" s="201"/>
      <c r="I56" s="86">
        <v>0.01</v>
      </c>
      <c r="J56" s="2" t="s">
        <v>91</v>
      </c>
      <c r="K56" s="84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>
      <c r="A57" s="208"/>
      <c r="B57" s="84"/>
      <c r="C57" s="84"/>
      <c r="D57" s="84"/>
      <c r="E57" s="84"/>
      <c r="F57" s="84"/>
      <c r="G57" s="84"/>
      <c r="H57" s="201"/>
      <c r="I57" s="86">
        <v>0.06</v>
      </c>
      <c r="J57" s="2" t="s">
        <v>94</v>
      </c>
      <c r="K57" s="84"/>
      <c r="L57" s="84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>
      <c r="A58" s="209" t="s">
        <v>104</v>
      </c>
      <c r="B58" s="88"/>
      <c r="C58" s="88"/>
      <c r="D58" s="88"/>
      <c r="E58" s="88"/>
      <c r="F58" s="88"/>
      <c r="G58" s="88"/>
      <c r="H58" s="206"/>
      <c r="I58" s="86">
        <v>0.14000000000000001</v>
      </c>
      <c r="J58" s="2" t="s">
        <v>98</v>
      </c>
      <c r="K58" s="84"/>
      <c r="L58" s="84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>
      <c r="A61" s="2" t="s">
        <v>105</v>
      </c>
      <c r="B61" s="2" t="s">
        <v>106</v>
      </c>
      <c r="C61" s="84"/>
      <c r="D61" s="84"/>
      <c r="E61" s="84"/>
      <c r="F61" s="84"/>
      <c r="G61" s="202" t="s">
        <v>130</v>
      </c>
      <c r="H61" s="84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>
      <c r="A62" s="84"/>
      <c r="B62" s="84"/>
      <c r="C62" s="84"/>
      <c r="D62" s="2" t="s">
        <v>108</v>
      </c>
      <c r="E62" s="96">
        <f>B29/V21</f>
        <v>7.8786842105263194E-5</v>
      </c>
      <c r="F62" s="84"/>
      <c r="G62" s="84"/>
      <c r="H62" s="84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>
      <c r="A63" s="2" t="s">
        <v>109</v>
      </c>
      <c r="B63" s="211">
        <f>E63/SQRT(E62)</f>
        <v>9.0128706897828916</v>
      </c>
      <c r="C63" s="84"/>
      <c r="D63" s="2" t="s">
        <v>110</v>
      </c>
      <c r="E63" s="96">
        <f>ABS(V14-V10)</f>
        <v>8.0000000000001847E-2</v>
      </c>
      <c r="F63" s="84"/>
      <c r="G63" s="84"/>
      <c r="H63" s="84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>
      <c r="A64" s="2" t="s">
        <v>111</v>
      </c>
      <c r="B64" s="211">
        <f>E64/SQRT(E62)</f>
        <v>11.82939278033942</v>
      </c>
      <c r="C64" s="84"/>
      <c r="D64" s="2" t="s">
        <v>110</v>
      </c>
      <c r="E64" s="96">
        <f>ABS(V10-V6)</f>
        <v>0.10499999999999687</v>
      </c>
      <c r="F64" s="84"/>
      <c r="G64" s="84"/>
      <c r="H64" s="84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>
      <c r="A65" s="2" t="s">
        <v>112</v>
      </c>
      <c r="B65" s="211">
        <f>E65/SQRT(E62)</f>
        <v>2.8165220905565285</v>
      </c>
      <c r="C65" s="84"/>
      <c r="D65" s="2" t="s">
        <v>110</v>
      </c>
      <c r="E65" s="96">
        <f>ABS(V14-V6)</f>
        <v>2.4999999999995026E-2</v>
      </c>
      <c r="F65" s="84"/>
      <c r="G65" s="84"/>
      <c r="H65" s="84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>
      <c r="A66" s="84"/>
      <c r="B66" s="84"/>
      <c r="C66" s="84"/>
      <c r="D66" s="84"/>
      <c r="E66" s="84"/>
      <c r="F66" s="84"/>
      <c r="G66" s="84"/>
      <c r="H66" s="84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>
      <c r="A67" s="2" t="s">
        <v>115</v>
      </c>
      <c r="B67" s="202" t="s">
        <v>131</v>
      </c>
      <c r="C67" s="84"/>
      <c r="D67" s="84"/>
      <c r="E67" s="84"/>
      <c r="F67" s="84"/>
      <c r="G67" s="84"/>
      <c r="H67" s="84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>
      <c r="A68" s="2" t="s">
        <v>136</v>
      </c>
      <c r="B68" s="96">
        <v>3.93</v>
      </c>
      <c r="C68" s="84"/>
      <c r="D68" s="84"/>
      <c r="E68" s="84"/>
      <c r="F68" s="84"/>
      <c r="G68" s="84"/>
      <c r="H68" s="84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>
      <c r="A69" s="224" t="s">
        <v>132</v>
      </c>
      <c r="B69" s="86">
        <v>3.9329999999999998</v>
      </c>
      <c r="C69" s="84"/>
      <c r="D69" s="84"/>
      <c r="E69" s="84"/>
      <c r="F69" s="84"/>
      <c r="G69" s="84"/>
      <c r="H69" s="84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>
      <c r="A70" s="224" t="s">
        <v>133</v>
      </c>
      <c r="B70" s="86">
        <v>3.9340000000000002</v>
      </c>
      <c r="C70" s="84"/>
      <c r="D70" s="84"/>
      <c r="E70" s="84"/>
      <c r="F70" s="84"/>
      <c r="G70" s="84"/>
      <c r="H70" s="84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>
      <c r="A73" s="150" t="s">
        <v>125</v>
      </c>
      <c r="B73" s="84"/>
      <c r="C73" s="150" t="s">
        <v>126</v>
      </c>
      <c r="D73" s="84"/>
      <c r="E73" s="2" t="s">
        <v>110</v>
      </c>
      <c r="F73" s="2" t="s">
        <v>106</v>
      </c>
      <c r="G73" s="84"/>
      <c r="H73" s="84"/>
      <c r="I73" s="2" t="s">
        <v>108</v>
      </c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" customHeight="1">
      <c r="A74" s="157">
        <v>180</v>
      </c>
      <c r="B74" s="216">
        <f>V6</f>
        <v>29.900000000000006</v>
      </c>
      <c r="C74" s="157">
        <v>190</v>
      </c>
      <c r="D74" s="217">
        <f>V8</f>
        <v>29.970000000000006</v>
      </c>
      <c r="E74" s="96">
        <f t="shared" ref="E74:E83" si="5">ABS(D74-B74)</f>
        <v>7.0000000000000284E-2</v>
      </c>
      <c r="F74" s="218">
        <f t="shared" ref="F74:F83" si="6">E74/SQRT(I74)</f>
        <v>7.8862618535598807</v>
      </c>
      <c r="G74" s="84"/>
      <c r="H74" s="84"/>
      <c r="I74" s="219">
        <f>E62</f>
        <v>7.8786842105263194E-5</v>
      </c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" customHeight="1">
      <c r="A75" s="157">
        <v>180</v>
      </c>
      <c r="B75" s="216">
        <f>V6</f>
        <v>29.900000000000006</v>
      </c>
      <c r="C75" s="220">
        <v>200</v>
      </c>
      <c r="D75" s="217">
        <f>V10</f>
        <v>30.005000000000003</v>
      </c>
      <c r="E75" s="96">
        <f t="shared" si="5"/>
        <v>0.10499999999999687</v>
      </c>
      <c r="F75" s="218">
        <f t="shared" si="6"/>
        <v>11.82939278033942</v>
      </c>
      <c r="G75" s="84"/>
      <c r="H75" s="84"/>
      <c r="I75" s="96">
        <f>I74</f>
        <v>7.8786842105263194E-5</v>
      </c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" customHeight="1">
      <c r="A76" s="157">
        <v>180</v>
      </c>
      <c r="B76" s="216">
        <f>V6</f>
        <v>29.900000000000006</v>
      </c>
      <c r="C76" s="221">
        <v>210</v>
      </c>
      <c r="D76" s="217">
        <f>V12</f>
        <v>30.00950000000001</v>
      </c>
      <c r="E76" s="96">
        <f t="shared" si="5"/>
        <v>0.10950000000000415</v>
      </c>
      <c r="F76" s="218">
        <f t="shared" si="6"/>
        <v>12.336366756640516</v>
      </c>
      <c r="G76" s="84"/>
      <c r="H76" s="84"/>
      <c r="I76" s="96">
        <f>I74</f>
        <v>7.8786842105263194E-5</v>
      </c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" customHeight="1">
      <c r="A77" s="157">
        <v>180</v>
      </c>
      <c r="B77" s="216">
        <f>V6</f>
        <v>29.900000000000006</v>
      </c>
      <c r="C77" s="222">
        <v>220</v>
      </c>
      <c r="D77" s="216">
        <f>V14</f>
        <v>29.925000000000001</v>
      </c>
      <c r="E77" s="96">
        <f t="shared" si="5"/>
        <v>2.4999999999995026E-2</v>
      </c>
      <c r="F77" s="218">
        <f t="shared" si="6"/>
        <v>2.8165220905565285</v>
      </c>
      <c r="G77" s="84"/>
      <c r="H77" s="84"/>
      <c r="I77" s="219">
        <f>I74</f>
        <v>7.8786842105263194E-5</v>
      </c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" customHeight="1">
      <c r="A78" s="220">
        <v>190</v>
      </c>
      <c r="B78" s="216">
        <f>V8</f>
        <v>29.970000000000006</v>
      </c>
      <c r="C78" s="220">
        <v>200</v>
      </c>
      <c r="D78" s="217">
        <f>V10</f>
        <v>30.005000000000003</v>
      </c>
      <c r="E78" s="96">
        <f t="shared" si="5"/>
        <v>3.4999999999996589E-2</v>
      </c>
      <c r="F78" s="218">
        <f t="shared" si="6"/>
        <v>3.9431309267795402</v>
      </c>
      <c r="G78" s="84"/>
      <c r="H78" s="84"/>
      <c r="I78" s="219">
        <f>I74</f>
        <v>7.8786842105263194E-5</v>
      </c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" customHeight="1">
      <c r="A79" s="220">
        <v>190</v>
      </c>
      <c r="B79" s="216">
        <f>V8</f>
        <v>29.970000000000006</v>
      </c>
      <c r="C79" s="221">
        <v>210</v>
      </c>
      <c r="D79" s="217">
        <f>V12</f>
        <v>30.00950000000001</v>
      </c>
      <c r="E79" s="96">
        <f t="shared" si="5"/>
        <v>3.9500000000003865E-2</v>
      </c>
      <c r="F79" s="218">
        <f t="shared" si="6"/>
        <v>4.4501049030806357</v>
      </c>
      <c r="G79" s="84"/>
      <c r="H79" s="84"/>
      <c r="I79" s="219">
        <f>I74</f>
        <v>7.8786842105263194E-5</v>
      </c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" customHeight="1">
      <c r="A80" s="220">
        <v>190</v>
      </c>
      <c r="B80" s="216">
        <f>V8</f>
        <v>29.970000000000006</v>
      </c>
      <c r="C80" s="222">
        <v>220</v>
      </c>
      <c r="D80" s="216">
        <f>V14</f>
        <v>29.925000000000001</v>
      </c>
      <c r="E80" s="96">
        <f t="shared" si="5"/>
        <v>4.5000000000005258E-2</v>
      </c>
      <c r="F80" s="218">
        <f t="shared" si="6"/>
        <v>5.0697397630033523</v>
      </c>
      <c r="G80" s="84"/>
      <c r="H80" s="84"/>
      <c r="I80" s="219">
        <f>I74</f>
        <v>7.8786842105263194E-5</v>
      </c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" customHeight="1">
      <c r="A81" s="222">
        <v>200</v>
      </c>
      <c r="B81" s="216">
        <f>V10</f>
        <v>30.005000000000003</v>
      </c>
      <c r="C81" s="221">
        <v>210</v>
      </c>
      <c r="D81" s="217">
        <f>V12</f>
        <v>30.00950000000001</v>
      </c>
      <c r="E81" s="96">
        <f t="shared" si="5"/>
        <v>4.500000000007276E-3</v>
      </c>
      <c r="F81" s="218">
        <f t="shared" si="6"/>
        <v>0.50697397630109564</v>
      </c>
      <c r="G81" s="84"/>
      <c r="H81" s="84"/>
      <c r="I81" s="219">
        <f>I74</f>
        <v>7.8786842105263194E-5</v>
      </c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" customHeight="1">
      <c r="A82" s="222">
        <v>200</v>
      </c>
      <c r="B82" s="216">
        <f>V10</f>
        <v>30.005000000000003</v>
      </c>
      <c r="C82" s="222">
        <v>220</v>
      </c>
      <c r="D82" s="216">
        <f>V14</f>
        <v>29.925000000000001</v>
      </c>
      <c r="E82" s="96">
        <f t="shared" si="5"/>
        <v>8.0000000000001847E-2</v>
      </c>
      <c r="F82" s="218">
        <f t="shared" si="6"/>
        <v>9.0128706897828916</v>
      </c>
      <c r="G82" s="84"/>
      <c r="H82" s="84"/>
      <c r="I82" s="219">
        <f>I74</f>
        <v>7.8786842105263194E-5</v>
      </c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" customHeight="1">
      <c r="A83" s="223">
        <v>210</v>
      </c>
      <c r="B83" s="216">
        <f>V12</f>
        <v>30.00950000000001</v>
      </c>
      <c r="C83" s="222">
        <v>220</v>
      </c>
      <c r="D83" s="216">
        <f>V14</f>
        <v>29.925000000000001</v>
      </c>
      <c r="E83" s="96">
        <f t="shared" si="5"/>
        <v>8.4500000000009123E-2</v>
      </c>
      <c r="F83" s="218">
        <f t="shared" si="6"/>
        <v>9.5198446660839871</v>
      </c>
      <c r="G83" s="84"/>
      <c r="H83" s="84"/>
      <c r="I83" s="219">
        <f>I74</f>
        <v>7.8786842105263194E-5</v>
      </c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1:26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  <row r="1003" spans="1:26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</row>
    <row r="1004" spans="1:26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</row>
    <row r="1005" spans="1:26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</row>
    <row r="1006" spans="1:26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</row>
    <row r="1007" spans="1:26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</row>
    <row r="1008" spans="1:26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</row>
    <row r="1009" spans="1:26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</row>
    <row r="1010" spans="1:26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</row>
    <row r="1011" spans="1:26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</row>
    <row r="1012" spans="1:26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</row>
    <row r="1013" spans="1:26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</row>
    <row r="1014" spans="1:26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</row>
    <row r="1015" spans="1:26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</row>
    <row r="1016" spans="1:26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</row>
    <row r="1017" spans="1:26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</row>
    <row r="1018" spans="1:26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</row>
    <row r="1019" spans="1:26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</row>
  </sheetData>
  <mergeCells count="19">
    <mergeCell ref="S19:U19"/>
    <mergeCell ref="S21:U21"/>
    <mergeCell ref="B2:E2"/>
    <mergeCell ref="F2:I2"/>
    <mergeCell ref="J2:M2"/>
    <mergeCell ref="N2:Q2"/>
    <mergeCell ref="R2:U2"/>
    <mergeCell ref="B3:C3"/>
    <mergeCell ref="D3:E3"/>
    <mergeCell ref="P3:Q3"/>
    <mergeCell ref="R3:S3"/>
    <mergeCell ref="T3:U3"/>
    <mergeCell ref="S16:U16"/>
    <mergeCell ref="S18:U18"/>
    <mergeCell ref="F3:G3"/>
    <mergeCell ref="H3:I3"/>
    <mergeCell ref="J3:K3"/>
    <mergeCell ref="L3:M3"/>
    <mergeCell ref="N3:O3"/>
  </mergeCells>
  <conditionalFormatting sqref="A47">
    <cfRule type="cellIs" dxfId="27" priority="2" operator="greaterThanOrEqual">
      <formula>0.14</formula>
    </cfRule>
    <cfRule type="cellIs" dxfId="26" priority="3" operator="greaterThanOrEqual">
      <formula>0.06</formula>
    </cfRule>
    <cfRule type="cellIs" dxfId="25" priority="4" operator="greaterThanOrEqual">
      <formula>0.01</formula>
    </cfRule>
  </conditionalFormatting>
  <conditionalFormatting sqref="A52">
    <cfRule type="cellIs" dxfId="24" priority="5" operator="greaterThanOrEqual">
      <formula>0.4</formula>
    </cfRule>
    <cfRule type="cellIs" dxfId="23" priority="6" operator="greaterThanOrEqual">
      <formula>0.25</formula>
    </cfRule>
    <cfRule type="cellIs" dxfId="22" priority="7" operator="greaterThanOrEqual">
      <formula>0.1</formula>
    </cfRule>
  </conditionalFormatting>
  <conditionalFormatting sqref="A56">
    <cfRule type="cellIs" dxfId="21" priority="8" operator="greaterThanOrEqual">
      <formula>0.14</formula>
    </cfRule>
    <cfRule type="cellIs" dxfId="20" priority="9" operator="greaterThanOrEqual">
      <formula>0.06</formula>
    </cfRule>
    <cfRule type="cellIs" dxfId="19" priority="10" operator="greaterThanOrEqual">
      <formula>0.01</formula>
    </cfRule>
  </conditionalFormatting>
  <conditionalFormatting sqref="B63:B65">
    <cfRule type="cellIs" dxfId="18" priority="11" operator="lessThan">
      <formula>3.77</formula>
    </cfRule>
    <cfRule type="cellIs" dxfId="17" priority="12" operator="greaterThan">
      <formula>3.77</formula>
    </cfRule>
  </conditionalFormatting>
  <conditionalFormatting sqref="F74:F83">
    <cfRule type="cellIs" dxfId="16" priority="13" operator="greaterThanOrEqual">
      <formula>3.933</formula>
    </cfRule>
    <cfRule type="cellIs" dxfId="15" priority="14" operator="lessThan">
      <formula>3.933</formula>
    </cfRule>
  </conditionalFormatting>
  <conditionalFormatting sqref="L32">
    <cfRule type="cellIs" dxfId="14" priority="1" operator="greaterThan">
      <formula>0</formula>
    </cfRule>
  </conditionalFormatting>
  <hyperlinks>
    <hyperlink ref="F42" r:id="rId1" xr:uid="{00000000-0004-0000-0400-000000000000}"/>
    <hyperlink ref="L47" r:id="rId2" location=":~:text=ANOVA%20%2D%20(Partial)%20Eta%20Squared&amp;text=%CE%B72%20%3D%200.01%20indicates%20a,0.14%20indicates%20a%20large%20effect." xr:uid="{00000000-0004-0000-0400-000001000000}"/>
    <hyperlink ref="G61" r:id="rId3" xr:uid="{00000000-0004-0000-0400-000002000000}"/>
    <hyperlink ref="B67" r:id="rId4" xr:uid="{00000000-0004-0000-0400-000003000000}"/>
    <hyperlink ref="A69" r:id="rId5" xr:uid="{00000000-0004-0000-0400-000004000000}"/>
    <hyperlink ref="A70" r:id="rId6" xr:uid="{00000000-0004-0000-0400-000005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Z1019"/>
  <sheetViews>
    <sheetView tabSelected="1" workbookViewId="0">
      <selection activeCell="P33" sqref="P33"/>
    </sheetView>
  </sheetViews>
  <sheetFormatPr defaultColWidth="14.42578125" defaultRowHeight="15" customHeight="1"/>
  <cols>
    <col min="2" max="2" width="11.85546875" customWidth="1"/>
    <col min="3" max="3" width="7.140625" customWidth="1"/>
    <col min="4" max="4" width="8.42578125" customWidth="1"/>
    <col min="5" max="11" width="5.85546875" customWidth="1"/>
    <col min="12" max="12" width="7.85546875" customWidth="1"/>
    <col min="13" max="19" width="5.85546875" customWidth="1"/>
    <col min="20" max="20" width="7" customWidth="1"/>
    <col min="21" max="21" width="5.85546875" customWidth="1"/>
  </cols>
  <sheetData>
    <row r="1" spans="1:26">
      <c r="A1" s="2" t="s">
        <v>137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150"/>
      <c r="X1" s="2"/>
      <c r="Y1" s="2"/>
      <c r="Z1" s="2"/>
    </row>
    <row r="2" spans="1:26">
      <c r="A2" s="150" t="s">
        <v>37</v>
      </c>
      <c r="B2" s="245">
        <v>1</v>
      </c>
      <c r="C2" s="243"/>
      <c r="D2" s="243"/>
      <c r="E2" s="243"/>
      <c r="F2" s="245">
        <v>2</v>
      </c>
      <c r="G2" s="243"/>
      <c r="H2" s="243"/>
      <c r="I2" s="243"/>
      <c r="J2" s="245">
        <v>3</v>
      </c>
      <c r="K2" s="243"/>
      <c r="L2" s="243"/>
      <c r="M2" s="243"/>
      <c r="N2" s="245">
        <v>4</v>
      </c>
      <c r="O2" s="243"/>
      <c r="P2" s="243"/>
      <c r="Q2" s="243"/>
      <c r="R2" s="245">
        <v>5</v>
      </c>
      <c r="S2" s="243"/>
      <c r="T2" s="243"/>
      <c r="U2" s="243"/>
      <c r="V2" s="150"/>
      <c r="W2" s="150"/>
      <c r="X2" s="150"/>
      <c r="Y2" s="150"/>
      <c r="Z2" s="150"/>
    </row>
    <row r="3" spans="1:26">
      <c r="A3" s="150" t="s">
        <v>38</v>
      </c>
      <c r="B3" s="245" t="s">
        <v>39</v>
      </c>
      <c r="C3" s="243"/>
      <c r="D3" s="245" t="s">
        <v>40</v>
      </c>
      <c r="E3" s="243"/>
      <c r="F3" s="245" t="s">
        <v>39</v>
      </c>
      <c r="G3" s="243"/>
      <c r="H3" s="245" t="s">
        <v>40</v>
      </c>
      <c r="I3" s="243"/>
      <c r="J3" s="245" t="s">
        <v>39</v>
      </c>
      <c r="K3" s="243"/>
      <c r="L3" s="245" t="s">
        <v>40</v>
      </c>
      <c r="M3" s="243"/>
      <c r="N3" s="245" t="s">
        <v>39</v>
      </c>
      <c r="O3" s="243"/>
      <c r="P3" s="245" t="s">
        <v>40</v>
      </c>
      <c r="Q3" s="243"/>
      <c r="R3" s="245" t="s">
        <v>39</v>
      </c>
      <c r="S3" s="243"/>
      <c r="T3" s="245" t="s">
        <v>40</v>
      </c>
      <c r="U3" s="243"/>
      <c r="V3" s="150"/>
      <c r="W3" s="150"/>
      <c r="X3" s="150"/>
      <c r="Y3" s="150"/>
      <c r="Z3" s="150"/>
    </row>
    <row r="4" spans="1:26">
      <c r="A4" s="150" t="s">
        <v>45</v>
      </c>
      <c r="B4" s="150">
        <v>1</v>
      </c>
      <c r="C4" s="150">
        <v>2</v>
      </c>
      <c r="D4" s="150">
        <v>1</v>
      </c>
      <c r="E4" s="150">
        <v>2</v>
      </c>
      <c r="F4" s="150">
        <v>1</v>
      </c>
      <c r="G4" s="150">
        <v>2</v>
      </c>
      <c r="H4" s="150">
        <v>1</v>
      </c>
      <c r="I4" s="150">
        <v>2</v>
      </c>
      <c r="J4" s="150">
        <v>1</v>
      </c>
      <c r="K4" s="150">
        <v>2</v>
      </c>
      <c r="L4" s="150">
        <v>1</v>
      </c>
      <c r="M4" s="150">
        <v>2</v>
      </c>
      <c r="N4" s="150">
        <v>1</v>
      </c>
      <c r="O4" s="150">
        <v>2</v>
      </c>
      <c r="P4" s="150">
        <v>1</v>
      </c>
      <c r="Q4" s="150">
        <v>2</v>
      </c>
      <c r="R4" s="150">
        <v>1</v>
      </c>
      <c r="S4" s="150">
        <v>2</v>
      </c>
      <c r="T4" s="150">
        <v>1</v>
      </c>
      <c r="U4" s="150">
        <v>2</v>
      </c>
      <c r="V4" s="150"/>
      <c r="W4" s="150"/>
      <c r="X4" s="150"/>
      <c r="Y4" s="150"/>
      <c r="Z4" s="150"/>
    </row>
    <row r="5" spans="1:26">
      <c r="A5" s="159" t="s">
        <v>14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 t="s">
        <v>46</v>
      </c>
      <c r="W5" s="2"/>
      <c r="X5" s="2" t="s">
        <v>47</v>
      </c>
      <c r="Y5" s="2" t="s">
        <v>48</v>
      </c>
      <c r="Z5" s="2"/>
    </row>
    <row r="6" spans="1:26">
      <c r="A6" s="163">
        <v>180</v>
      </c>
      <c r="B6" s="29">
        <v>30.14</v>
      </c>
      <c r="C6" s="29">
        <v>30.18</v>
      </c>
      <c r="D6" s="29">
        <v>30.04</v>
      </c>
      <c r="E6" s="29">
        <v>30.06</v>
      </c>
      <c r="F6" s="29">
        <v>30.09</v>
      </c>
      <c r="G6" s="29">
        <v>30.16</v>
      </c>
      <c r="H6" s="29">
        <v>30.02</v>
      </c>
      <c r="I6" s="29">
        <v>30.04</v>
      </c>
      <c r="J6" s="29">
        <v>30.12</v>
      </c>
      <c r="K6" s="29">
        <v>30.14</v>
      </c>
      <c r="L6" s="29">
        <v>30.03</v>
      </c>
      <c r="M6" s="29">
        <v>30.01</v>
      </c>
      <c r="N6" s="29">
        <v>30.2</v>
      </c>
      <c r="O6" s="29">
        <v>30.15</v>
      </c>
      <c r="P6" s="29">
        <v>30.01</v>
      </c>
      <c r="Q6" s="29">
        <v>30.02</v>
      </c>
      <c r="R6" s="29">
        <v>30.11</v>
      </c>
      <c r="S6" s="29">
        <v>30.11</v>
      </c>
      <c r="T6" s="29">
        <v>30.02</v>
      </c>
      <c r="U6" s="29">
        <v>30</v>
      </c>
      <c r="V6" s="29">
        <f>AVERAGE(B6:U6)</f>
        <v>30.082499999999992</v>
      </c>
      <c r="W6" s="29" t="s">
        <v>49</v>
      </c>
      <c r="X6" s="29">
        <f>V6-V16</f>
        <v>-0.10930000000000106</v>
      </c>
      <c r="Y6" s="167">
        <f>X6^2</f>
        <v>1.1946490000000233E-2</v>
      </c>
      <c r="Z6" s="29"/>
    </row>
    <row r="7" spans="1:26">
      <c r="A7" s="168" t="s">
        <v>50</v>
      </c>
      <c r="B7" s="26">
        <f t="shared" ref="B7:U7" si="0">(B6-$V6)^2</f>
        <v>3.3062500000009317E-3</v>
      </c>
      <c r="C7" s="26">
        <f t="shared" si="0"/>
        <v>9.5062500000014129E-3</v>
      </c>
      <c r="D7" s="26">
        <f t="shared" si="0"/>
        <v>1.8062499999994322E-3</v>
      </c>
      <c r="E7" s="26">
        <f t="shared" si="0"/>
        <v>5.0624999999971862E-4</v>
      </c>
      <c r="F7" s="26">
        <f t="shared" si="0"/>
        <v>5.6250000000110845E-5</v>
      </c>
      <c r="G7" s="26">
        <f t="shared" si="0"/>
        <v>6.0062500000011895E-3</v>
      </c>
      <c r="H7" s="26">
        <f t="shared" si="0"/>
        <v>3.9062499999991118E-3</v>
      </c>
      <c r="I7" s="26">
        <f t="shared" si="0"/>
        <v>1.8062499999994322E-3</v>
      </c>
      <c r="J7" s="26">
        <f t="shared" si="0"/>
        <v>1.4062500000006394E-3</v>
      </c>
      <c r="K7" s="26">
        <f t="shared" si="0"/>
        <v>3.3062500000009317E-3</v>
      </c>
      <c r="L7" s="26">
        <f t="shared" si="0"/>
        <v>2.7562499999990897E-3</v>
      </c>
      <c r="M7" s="26">
        <f t="shared" si="0"/>
        <v>5.2562499999986812E-3</v>
      </c>
      <c r="N7" s="26">
        <f t="shared" si="0"/>
        <v>1.3806250000001604E-2</v>
      </c>
      <c r="O7" s="26">
        <f t="shared" si="0"/>
        <v>4.5562500000008253E-3</v>
      </c>
      <c r="P7" s="26">
        <f t="shared" si="0"/>
        <v>5.2562499999986812E-3</v>
      </c>
      <c r="Q7" s="26">
        <f t="shared" si="0"/>
        <v>3.9062499999991118E-3</v>
      </c>
      <c r="R7" s="26">
        <f t="shared" si="0"/>
        <v>7.5625000000038303E-4</v>
      </c>
      <c r="S7" s="26">
        <f t="shared" si="0"/>
        <v>7.5625000000038303E-4</v>
      </c>
      <c r="T7" s="26">
        <f t="shared" si="0"/>
        <v>3.9062499999991118E-3</v>
      </c>
      <c r="U7" s="26">
        <f t="shared" si="0"/>
        <v>6.8062499999987569E-3</v>
      </c>
      <c r="V7" s="29"/>
      <c r="W7" s="29"/>
      <c r="X7" s="29"/>
      <c r="Y7" s="167"/>
      <c r="Z7" s="29"/>
    </row>
    <row r="8" spans="1:26">
      <c r="A8" s="163">
        <v>200</v>
      </c>
      <c r="B8" s="29">
        <v>30.2</v>
      </c>
      <c r="C8" s="29">
        <v>30.28</v>
      </c>
      <c r="D8" s="29">
        <v>30.16</v>
      </c>
      <c r="E8" s="29">
        <v>30.1</v>
      </c>
      <c r="F8" s="29">
        <v>30.26</v>
      </c>
      <c r="G8" s="29">
        <v>30.32</v>
      </c>
      <c r="H8" s="29">
        <v>30.18</v>
      </c>
      <c r="I8" s="29">
        <v>30.08</v>
      </c>
      <c r="J8" s="29">
        <v>30.3</v>
      </c>
      <c r="K8" s="29">
        <v>30.33</v>
      </c>
      <c r="L8" s="29">
        <v>30.2</v>
      </c>
      <c r="M8" s="29">
        <v>30.11</v>
      </c>
      <c r="N8" s="29">
        <v>30.32</v>
      </c>
      <c r="O8" s="29">
        <v>30.25</v>
      </c>
      <c r="P8" s="29">
        <v>30.15</v>
      </c>
      <c r="Q8" s="29">
        <v>30.19</v>
      </c>
      <c r="R8" s="29">
        <v>30.33</v>
      </c>
      <c r="S8" s="29">
        <v>30.25</v>
      </c>
      <c r="T8" s="29">
        <v>30.12</v>
      </c>
      <c r="U8" s="29">
        <v>30.18</v>
      </c>
      <c r="V8" s="29">
        <f>AVERAGE(B8:U8)</f>
        <v>30.215499999999999</v>
      </c>
      <c r="W8" s="29" t="s">
        <v>51</v>
      </c>
      <c r="X8" s="29">
        <f>V8-V16</f>
        <v>2.3700000000005161E-2</v>
      </c>
      <c r="Y8" s="167">
        <f>X8^2</f>
        <v>5.616900000002447E-4</v>
      </c>
      <c r="Z8" s="29"/>
    </row>
    <row r="9" spans="1:26">
      <c r="A9" s="168" t="s">
        <v>52</v>
      </c>
      <c r="B9" s="26">
        <f t="shared" ref="B9:U9" si="1">(B8-$V8)^2</f>
        <v>2.402499999999815E-4</v>
      </c>
      <c r="C9" s="26">
        <f t="shared" si="1"/>
        <v>4.1602500000003156E-3</v>
      </c>
      <c r="D9" s="26">
        <f t="shared" si="1"/>
        <v>3.0802499999998392E-3</v>
      </c>
      <c r="E9" s="26">
        <f t="shared" si="1"/>
        <v>1.334024999999937E-2</v>
      </c>
      <c r="F9" s="26">
        <f t="shared" si="1"/>
        <v>1.9802500000002557E-3</v>
      </c>
      <c r="G9" s="26">
        <f t="shared" si="1"/>
        <v>1.0920250000000332E-2</v>
      </c>
      <c r="H9" s="26">
        <f t="shared" si="1"/>
        <v>1.2602499999999274E-3</v>
      </c>
      <c r="I9" s="26">
        <f t="shared" si="1"/>
        <v>1.8360250000000109E-2</v>
      </c>
      <c r="J9" s="26">
        <f t="shared" si="1"/>
        <v>7.1402500000003408E-3</v>
      </c>
      <c r="K9" s="26">
        <f t="shared" si="1"/>
        <v>1.3110249999999908E-2</v>
      </c>
      <c r="L9" s="26">
        <f t="shared" si="1"/>
        <v>2.402499999999815E-4</v>
      </c>
      <c r="M9" s="26">
        <f t="shared" si="1"/>
        <v>1.1130249999999843E-2</v>
      </c>
      <c r="N9" s="26">
        <f t="shared" si="1"/>
        <v>1.0920250000000332E-2</v>
      </c>
      <c r="O9" s="26">
        <f t="shared" si="1"/>
        <v>1.1902500000000901E-3</v>
      </c>
      <c r="P9" s="26">
        <f t="shared" si="1"/>
        <v>4.2902500000000145E-3</v>
      </c>
      <c r="Q9" s="26">
        <f t="shared" si="1"/>
        <v>6.5024999999986806E-4</v>
      </c>
      <c r="R9" s="26">
        <f t="shared" si="1"/>
        <v>1.3110249999999908E-2</v>
      </c>
      <c r="S9" s="26">
        <f t="shared" si="1"/>
        <v>1.1902500000000901E-3</v>
      </c>
      <c r="T9" s="26">
        <f t="shared" si="1"/>
        <v>9.120249999999561E-3</v>
      </c>
      <c r="U9" s="26">
        <f t="shared" si="1"/>
        <v>1.2602499999999274E-3</v>
      </c>
      <c r="V9" s="29"/>
      <c r="W9" s="29"/>
      <c r="X9" s="29"/>
      <c r="Y9" s="167"/>
      <c r="Z9" s="29"/>
    </row>
    <row r="10" spans="1:26">
      <c r="A10" s="163">
        <v>220</v>
      </c>
      <c r="B10" s="29">
        <v>30.14</v>
      </c>
      <c r="C10" s="29">
        <v>30.31</v>
      </c>
      <c r="D10" s="29">
        <v>30.16</v>
      </c>
      <c r="E10" s="29">
        <v>30.26</v>
      </c>
      <c r="F10" s="29">
        <v>30.29</v>
      </c>
      <c r="G10" s="29">
        <v>30.34</v>
      </c>
      <c r="H10" s="29">
        <v>30.24</v>
      </c>
      <c r="I10" s="29">
        <v>30.16</v>
      </c>
      <c r="J10" s="29">
        <v>30.28</v>
      </c>
      <c r="K10" s="29">
        <v>30.42</v>
      </c>
      <c r="L10" s="29">
        <v>30.23</v>
      </c>
      <c r="M10" s="29">
        <v>30.15</v>
      </c>
      <c r="N10" s="29">
        <v>30.38</v>
      </c>
      <c r="O10" s="29">
        <v>30.29</v>
      </c>
      <c r="P10" s="29">
        <v>30.15</v>
      </c>
      <c r="Q10" s="29">
        <v>30.25</v>
      </c>
      <c r="R10" s="29">
        <v>30.31</v>
      </c>
      <c r="S10" s="29">
        <v>30.33</v>
      </c>
      <c r="T10" s="29">
        <v>30.25</v>
      </c>
      <c r="U10" s="29">
        <v>30.17</v>
      </c>
      <c r="V10" s="29">
        <f>AVERAGE(B10:U10)</f>
        <v>30.255500000000001</v>
      </c>
      <c r="W10" s="29" t="s">
        <v>53</v>
      </c>
      <c r="X10" s="29">
        <f>V10-V16</f>
        <v>6.3700000000007861E-2</v>
      </c>
      <c r="Y10" s="167">
        <f>X10^2</f>
        <v>4.0576900000010019E-3</v>
      </c>
      <c r="Z10" s="29"/>
    </row>
    <row r="11" spans="1:26">
      <c r="A11" s="64" t="s">
        <v>54</v>
      </c>
      <c r="B11" s="26">
        <f t="shared" ref="B11:U11" si="2">(B10-$V10)^2</f>
        <v>1.334025000000019E-2</v>
      </c>
      <c r="C11" s="26">
        <f t="shared" si="2"/>
        <v>2.9702499999997088E-3</v>
      </c>
      <c r="D11" s="26">
        <f t="shared" si="2"/>
        <v>9.1202500000002393E-3</v>
      </c>
      <c r="E11" s="26">
        <f t="shared" si="2"/>
        <v>2.0250000000001536E-5</v>
      </c>
      <c r="F11" s="26">
        <f t="shared" si="2"/>
        <v>1.1902499999998451E-3</v>
      </c>
      <c r="G11" s="26">
        <f t="shared" si="2"/>
        <v>7.1402499999997406E-3</v>
      </c>
      <c r="H11" s="26">
        <f t="shared" si="2"/>
        <v>2.4025000000009163E-4</v>
      </c>
      <c r="I11" s="26">
        <f t="shared" si="2"/>
        <v>9.1202500000002393E-3</v>
      </c>
      <c r="J11" s="26">
        <f t="shared" si="2"/>
        <v>6.0024999999998751E-4</v>
      </c>
      <c r="K11" s="26">
        <f t="shared" si="2"/>
        <v>2.7060250000000102E-2</v>
      </c>
      <c r="L11" s="26">
        <f t="shared" si="2"/>
        <v>6.5025000000004933E-4</v>
      </c>
      <c r="M11" s="26">
        <f t="shared" si="2"/>
        <v>1.1130250000000595E-2</v>
      </c>
      <c r="N11" s="26">
        <f t="shared" si="2"/>
        <v>1.5500249999999405E-2</v>
      </c>
      <c r="O11" s="26">
        <f t="shared" si="2"/>
        <v>1.1902499999998451E-3</v>
      </c>
      <c r="P11" s="26">
        <f t="shared" si="2"/>
        <v>1.1130250000000595E-2</v>
      </c>
      <c r="Q11" s="26">
        <f t="shared" si="2"/>
        <v>3.0250000000015318E-5</v>
      </c>
      <c r="R11" s="26">
        <f t="shared" si="2"/>
        <v>2.9702499999997088E-3</v>
      </c>
      <c r="S11" s="26">
        <f t="shared" si="2"/>
        <v>5.5502499999995382E-3</v>
      </c>
      <c r="T11" s="26">
        <f t="shared" si="2"/>
        <v>3.0250000000015318E-5</v>
      </c>
      <c r="U11" s="26">
        <f t="shared" si="2"/>
        <v>7.3102499999999461E-3</v>
      </c>
      <c r="V11" s="29"/>
      <c r="W11" s="2"/>
      <c r="X11" s="2"/>
      <c r="Y11" s="167"/>
      <c r="Z11" s="2"/>
    </row>
    <row r="12" spans="1:26">
      <c r="A12" s="239">
        <v>190</v>
      </c>
      <c r="B12" s="240">
        <v>30.22</v>
      </c>
      <c r="C12" s="240">
        <v>30.2</v>
      </c>
      <c r="D12" s="240">
        <v>30.12</v>
      </c>
      <c r="E12" s="240">
        <v>30.1</v>
      </c>
      <c r="F12" s="240">
        <v>30.26</v>
      </c>
      <c r="G12" s="240">
        <v>30.2</v>
      </c>
      <c r="H12" s="240">
        <v>30.08</v>
      </c>
      <c r="I12" s="240">
        <v>30.1</v>
      </c>
      <c r="J12" s="240">
        <v>30.18</v>
      </c>
      <c r="K12" s="240">
        <v>30.21</v>
      </c>
      <c r="L12" s="240">
        <v>30.09</v>
      </c>
      <c r="M12" s="240">
        <v>30.1</v>
      </c>
      <c r="N12" s="240">
        <v>30.21</v>
      </c>
      <c r="O12" s="240">
        <v>30.2</v>
      </c>
      <c r="P12" s="240">
        <v>30.09</v>
      </c>
      <c r="Q12" s="240">
        <v>30.09</v>
      </c>
      <c r="R12" s="240">
        <v>30.25</v>
      </c>
      <c r="S12" s="240">
        <v>30.21</v>
      </c>
      <c r="T12" s="240">
        <v>30.12</v>
      </c>
      <c r="U12" s="240">
        <v>30.13</v>
      </c>
      <c r="V12" s="165">
        <f>AVERAGE(B12:U12)</f>
        <v>30.157999999999994</v>
      </c>
      <c r="W12" s="239" t="s">
        <v>138</v>
      </c>
      <c r="X12" s="165">
        <f>V12-V16</f>
        <v>-3.3799999999999386E-2</v>
      </c>
      <c r="Y12" s="167">
        <f>X12^2</f>
        <v>1.1424399999999586E-3</v>
      </c>
      <c r="Z12" s="2"/>
    </row>
    <row r="13" spans="1:26">
      <c r="A13" s="241" t="s">
        <v>134</v>
      </c>
      <c r="B13" s="170">
        <f t="shared" ref="B13:U13" si="3">(B12-$V12)^2</f>
        <v>3.8440000000005852E-3</v>
      </c>
      <c r="C13" s="170">
        <f t="shared" si="3"/>
        <v>1.7640000000004321E-3</v>
      </c>
      <c r="D13" s="170">
        <f t="shared" si="3"/>
        <v>1.4439999999994793E-3</v>
      </c>
      <c r="E13" s="170">
        <f t="shared" si="3"/>
        <v>3.3639999999991559E-3</v>
      </c>
      <c r="F13" s="170">
        <f t="shared" si="3"/>
        <v>1.0404000000001513E-2</v>
      </c>
      <c r="G13" s="170">
        <f t="shared" si="3"/>
        <v>1.7640000000004321E-3</v>
      </c>
      <c r="H13" s="170">
        <f t="shared" si="3"/>
        <v>6.0839999999993529E-3</v>
      </c>
      <c r="I13" s="170">
        <f t="shared" si="3"/>
        <v>3.3639999999991559E-3</v>
      </c>
      <c r="J13" s="170">
        <f t="shared" si="3"/>
        <v>4.8400000000024508E-4</v>
      </c>
      <c r="K13" s="170">
        <f t="shared" si="3"/>
        <v>2.7040000000006976E-3</v>
      </c>
      <c r="L13" s="170">
        <f t="shared" si="3"/>
        <v>4.6239999999992233E-3</v>
      </c>
      <c r="M13" s="170">
        <f t="shared" si="3"/>
        <v>3.3639999999991559E-3</v>
      </c>
      <c r="N13" s="170">
        <f t="shared" si="3"/>
        <v>2.7040000000006976E-3</v>
      </c>
      <c r="O13" s="170">
        <f t="shared" si="3"/>
        <v>1.7640000000004321E-3</v>
      </c>
      <c r="P13" s="170">
        <f t="shared" si="3"/>
        <v>4.6239999999992233E-3</v>
      </c>
      <c r="Q13" s="170">
        <f t="shared" si="3"/>
        <v>4.6239999999992233E-3</v>
      </c>
      <c r="R13" s="170">
        <f t="shared" si="3"/>
        <v>8.4640000000010766E-3</v>
      </c>
      <c r="S13" s="170">
        <f t="shared" si="3"/>
        <v>2.7040000000006976E-3</v>
      </c>
      <c r="T13" s="170">
        <f t="shared" si="3"/>
        <v>1.4439999999994793E-3</v>
      </c>
      <c r="U13" s="170">
        <f t="shared" si="3"/>
        <v>7.8399999999972784E-4</v>
      </c>
      <c r="V13" s="165"/>
      <c r="W13" s="161"/>
      <c r="X13" s="161"/>
      <c r="Y13" s="167"/>
      <c r="Z13" s="2"/>
    </row>
    <row r="14" spans="1:26">
      <c r="A14" s="239">
        <v>210</v>
      </c>
      <c r="B14" s="240">
        <v>30.3</v>
      </c>
      <c r="C14" s="240">
        <v>30.34</v>
      </c>
      <c r="D14" s="240">
        <v>30.15</v>
      </c>
      <c r="E14" s="240">
        <v>30.2</v>
      </c>
      <c r="F14" s="240">
        <v>30.29</v>
      </c>
      <c r="G14" s="240">
        <v>30.34</v>
      </c>
      <c r="H14" s="240">
        <v>30.18</v>
      </c>
      <c r="I14" s="240">
        <v>30.2</v>
      </c>
      <c r="J14" s="240">
        <v>30.35</v>
      </c>
      <c r="K14" s="240">
        <v>30.3</v>
      </c>
      <c r="L14" s="240">
        <v>30.18</v>
      </c>
      <c r="M14" s="240">
        <v>30.18</v>
      </c>
      <c r="N14" s="240">
        <v>30.33</v>
      </c>
      <c r="O14" s="240">
        <v>30.29</v>
      </c>
      <c r="P14" s="240">
        <v>30.18</v>
      </c>
      <c r="Q14" s="240">
        <v>30.15</v>
      </c>
      <c r="R14" s="240">
        <v>30.3</v>
      </c>
      <c r="S14" s="240">
        <v>30.34</v>
      </c>
      <c r="T14" s="240">
        <v>30.19</v>
      </c>
      <c r="U14" s="240">
        <v>30.16</v>
      </c>
      <c r="V14" s="165">
        <f>AVERAGE(B14:U14)</f>
        <v>30.247500000000002</v>
      </c>
      <c r="W14" s="239" t="s">
        <v>139</v>
      </c>
      <c r="X14" s="240">
        <f>V14-V16</f>
        <v>5.5700000000008743E-2</v>
      </c>
      <c r="Y14" s="167">
        <f>X14^2</f>
        <v>3.1024900000009739E-3</v>
      </c>
      <c r="Z14" s="2"/>
    </row>
    <row r="15" spans="1:26">
      <c r="A15" s="241" t="s">
        <v>135</v>
      </c>
      <c r="B15" s="170">
        <f t="shared" ref="B15:U15" si="4">(B14-$V14)^2</f>
        <v>2.7562499999998357E-3</v>
      </c>
      <c r="C15" s="170">
        <f t="shared" si="4"/>
        <v>8.5562499999995538E-3</v>
      </c>
      <c r="D15" s="170">
        <f t="shared" si="4"/>
        <v>9.5062500000007207E-3</v>
      </c>
      <c r="E15" s="170">
        <f t="shared" si="4"/>
        <v>2.2562500000002836E-3</v>
      </c>
      <c r="F15" s="170">
        <f t="shared" si="4"/>
        <v>1.8062499999997343E-3</v>
      </c>
      <c r="G15" s="170">
        <f t="shared" si="4"/>
        <v>8.5562499999995538E-3</v>
      </c>
      <c r="H15" s="170">
        <f t="shared" si="4"/>
        <v>4.5562500000003456E-3</v>
      </c>
      <c r="I15" s="170">
        <f t="shared" si="4"/>
        <v>2.2562500000002836E-3</v>
      </c>
      <c r="J15" s="170">
        <f t="shared" si="4"/>
        <v>1.0506249999999825E-2</v>
      </c>
      <c r="K15" s="170">
        <f t="shared" si="4"/>
        <v>2.7562499999998357E-3</v>
      </c>
      <c r="L15" s="170">
        <f t="shared" si="4"/>
        <v>4.5562500000003456E-3</v>
      </c>
      <c r="M15" s="170">
        <f t="shared" si="4"/>
        <v>4.5562500000003456E-3</v>
      </c>
      <c r="N15" s="170">
        <f t="shared" si="4"/>
        <v>6.8062499999993432E-3</v>
      </c>
      <c r="O15" s="170">
        <f t="shared" si="4"/>
        <v>1.8062499999997343E-3</v>
      </c>
      <c r="P15" s="170">
        <f t="shared" si="4"/>
        <v>4.5562500000003456E-3</v>
      </c>
      <c r="Q15" s="170">
        <f t="shared" si="4"/>
        <v>9.5062500000007207E-3</v>
      </c>
      <c r="R15" s="170">
        <f t="shared" si="4"/>
        <v>2.7562499999998357E-3</v>
      </c>
      <c r="S15" s="170">
        <f t="shared" si="4"/>
        <v>8.5562499999995538E-3</v>
      </c>
      <c r="T15" s="170">
        <f t="shared" si="4"/>
        <v>3.3062500000001142E-3</v>
      </c>
      <c r="U15" s="170">
        <f t="shared" si="4"/>
        <v>7.6562500000003728E-3</v>
      </c>
      <c r="V15" s="165"/>
      <c r="W15" s="161"/>
      <c r="X15" s="161"/>
      <c r="Y15" s="167"/>
      <c r="Z15" s="2"/>
    </row>
    <row r="16" spans="1:26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47" t="s">
        <v>55</v>
      </c>
      <c r="T16" s="243"/>
      <c r="U16" s="243"/>
      <c r="V16" s="29">
        <f>AVERAGE(V6:V15)</f>
        <v>30.191799999999994</v>
      </c>
      <c r="W16" s="2" t="s">
        <v>56</v>
      </c>
      <c r="X16" s="2"/>
      <c r="Y16" s="2"/>
      <c r="Z16" s="2"/>
    </row>
    <row r="17" spans="1:26">
      <c r="A17" s="184" t="s">
        <v>57</v>
      </c>
      <c r="B17" s="185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>
      <c r="A18" s="186" t="s">
        <v>58</v>
      </c>
      <c r="B18" s="187">
        <f>(V21*Y6)+(V21*Y8)+(V21*Y10)+(V21*Y12)+(V21*Y14)</f>
        <v>0.41621600000004821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 t="s">
        <v>59</v>
      </c>
      <c r="S18" s="247" t="s">
        <v>60</v>
      </c>
      <c r="T18" s="243"/>
      <c r="U18" s="243"/>
      <c r="V18" s="2">
        <f>COUNT(V6:V15)</f>
        <v>5</v>
      </c>
      <c r="W18" s="2"/>
      <c r="X18" s="2"/>
      <c r="Y18" s="2"/>
      <c r="Z18" s="2"/>
    </row>
    <row r="19" spans="1:26">
      <c r="A19" s="186" t="s">
        <v>61</v>
      </c>
      <c r="B19" s="187">
        <f>(B18)/(B20)</f>
        <v>0.10405400000001205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 t="s">
        <v>62</v>
      </c>
      <c r="S19" s="247" t="s">
        <v>63</v>
      </c>
      <c r="T19" s="243"/>
      <c r="U19" s="243"/>
      <c r="V19" s="2">
        <f>V21*V18</f>
        <v>100</v>
      </c>
      <c r="W19" s="2"/>
      <c r="X19" s="2"/>
      <c r="Y19" s="2"/>
      <c r="Z19" s="2"/>
    </row>
    <row r="20" spans="1:26">
      <c r="A20" s="188" t="s">
        <v>64</v>
      </c>
      <c r="B20" s="189">
        <f>V18-1</f>
        <v>4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 t="s">
        <v>65</v>
      </c>
      <c r="S21" s="247" t="s">
        <v>66</v>
      </c>
      <c r="T21" s="243"/>
      <c r="U21" s="243"/>
      <c r="V21" s="86">
        <f>COUNT(B6:U6)</f>
        <v>20</v>
      </c>
      <c r="W21" s="2"/>
      <c r="X21" s="2"/>
      <c r="Y21" s="2"/>
      <c r="Z21" s="2"/>
    </row>
    <row r="22" spans="1:26">
      <c r="A22" s="184" t="s">
        <v>67</v>
      </c>
      <c r="B22" s="185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>
      <c r="A23" s="186" t="s">
        <v>68</v>
      </c>
      <c r="B23" s="187">
        <f>SUM(B24:B28)</f>
        <v>0.51026000000000005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>
      <c r="A24" s="190" t="s">
        <v>69</v>
      </c>
      <c r="B24" s="191">
        <f>SUM(B7:U7)</f>
        <v>7.9374999999999543E-2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9">
        <f>AVERAGE(V8,V14,V10)</f>
        <v>30.239500000000003</v>
      </c>
      <c r="V24" s="2"/>
      <c r="W24" s="2"/>
      <c r="X24" s="2"/>
      <c r="Y24" s="2"/>
      <c r="Z24" s="2"/>
    </row>
    <row r="25" spans="1:26">
      <c r="A25" s="190" t="s">
        <v>70</v>
      </c>
      <c r="B25" s="191">
        <f>SUM(B9:U9)</f>
        <v>0.126695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>
      <c r="A26" s="190" t="s">
        <v>71</v>
      </c>
      <c r="B26" s="191">
        <f>SUM(B11:U11)</f>
        <v>0.12629499999999985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>
      <c r="A27" s="190" t="s">
        <v>122</v>
      </c>
      <c r="B27" s="191">
        <f>SUM(B13:U13)</f>
        <v>7.031999999999998E-2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>
      <c r="A28" s="190" t="s">
        <v>123</v>
      </c>
      <c r="B28" s="191">
        <f>SUM(B15:U15)</f>
        <v>0.10757500000000067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>
      <c r="A29" s="186" t="s">
        <v>72</v>
      </c>
      <c r="B29" s="187">
        <f>B23/B30</f>
        <v>5.3711578947368424E-3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>
      <c r="A30" s="188" t="s">
        <v>73</v>
      </c>
      <c r="B30" s="192">
        <f>V19-V18</f>
        <v>95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>
      <c r="A32" s="184" t="s">
        <v>74</v>
      </c>
      <c r="B32" s="80" t="s">
        <v>75</v>
      </c>
      <c r="C32" s="80"/>
      <c r="D32" s="80" t="s">
        <v>76</v>
      </c>
      <c r="E32" s="80" t="s">
        <v>77</v>
      </c>
      <c r="F32" s="80"/>
      <c r="G32" s="80"/>
      <c r="H32" s="80"/>
      <c r="I32" s="80" t="s">
        <v>78</v>
      </c>
      <c r="J32" s="80"/>
      <c r="K32" s="185"/>
      <c r="L32" s="193">
        <f>B33-A44</f>
        <v>16.905237928624516</v>
      </c>
      <c r="M32" s="2" t="s">
        <v>79</v>
      </c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>
      <c r="A33" s="186" t="s">
        <v>80</v>
      </c>
      <c r="B33" s="194">
        <f>B19/B29</f>
        <v>19.372731548624515</v>
      </c>
      <c r="C33" s="2"/>
      <c r="D33" s="2" t="s">
        <v>81</v>
      </c>
      <c r="E33" s="2" t="s">
        <v>82</v>
      </c>
      <c r="F33" s="2"/>
      <c r="G33" s="2"/>
      <c r="H33" s="2"/>
      <c r="I33" s="2" t="s">
        <v>83</v>
      </c>
      <c r="J33" s="2"/>
      <c r="K33" s="195"/>
      <c r="L33" s="193">
        <f>A44-B33</f>
        <v>-16.905237928624516</v>
      </c>
      <c r="M33" s="2" t="s">
        <v>84</v>
      </c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>
      <c r="A34" s="80"/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>
      <c r="A37" s="196"/>
      <c r="B37" s="196"/>
      <c r="C37" s="196"/>
      <c r="D37" s="196"/>
      <c r="E37" s="196"/>
      <c r="F37" s="74"/>
      <c r="G37" s="74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>
      <c r="A38" s="74"/>
      <c r="B38" s="74"/>
      <c r="C38" s="74"/>
      <c r="D38" s="74"/>
      <c r="E38" s="74"/>
      <c r="F38" s="74"/>
      <c r="G38" s="74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>
      <c r="A39" s="149"/>
      <c r="B39" s="149"/>
      <c r="C39" s="149"/>
      <c r="D39" s="149"/>
      <c r="E39" s="149"/>
      <c r="F39" s="149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>
      <c r="A42" s="184" t="s">
        <v>85</v>
      </c>
      <c r="B42" s="80"/>
      <c r="C42" s="80"/>
      <c r="D42" s="80"/>
      <c r="E42" s="185"/>
      <c r="F42" s="197" t="s">
        <v>86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>
      <c r="A43" s="186" t="s">
        <v>87</v>
      </c>
      <c r="B43" s="2" t="s">
        <v>88</v>
      </c>
      <c r="C43" s="2">
        <f>B20</f>
        <v>4</v>
      </c>
      <c r="D43" s="2" t="s">
        <v>89</v>
      </c>
      <c r="E43" s="195">
        <f>B30</f>
        <v>95</v>
      </c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>
      <c r="A44" s="198">
        <v>2.4674936199999999</v>
      </c>
      <c r="B44" s="3"/>
      <c r="C44" s="3"/>
      <c r="D44" s="3"/>
      <c r="E44" s="199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>
      <c r="A46" s="184" t="s">
        <v>90</v>
      </c>
      <c r="B46" s="83"/>
      <c r="C46" s="83"/>
      <c r="D46" s="83"/>
      <c r="E46" s="83"/>
      <c r="F46" s="83"/>
      <c r="G46" s="83"/>
      <c r="H46" s="200"/>
      <c r="I46" s="84"/>
      <c r="J46" s="84"/>
      <c r="K46" s="84"/>
      <c r="L46" s="84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>
      <c r="A47" s="215">
        <f>(B18)/(B18+B23)</f>
        <v>0.44924639170364533</v>
      </c>
      <c r="B47" s="84"/>
      <c r="C47" s="84"/>
      <c r="D47" s="84"/>
      <c r="E47" s="84"/>
      <c r="F47" s="84"/>
      <c r="G47" s="84"/>
      <c r="H47" s="201"/>
      <c r="I47" s="86">
        <v>0.01</v>
      </c>
      <c r="J47" s="2" t="s">
        <v>91</v>
      </c>
      <c r="K47" s="84"/>
      <c r="L47" s="210" t="s">
        <v>128</v>
      </c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>
      <c r="A48" s="203">
        <f>100*A47</f>
        <v>44.924639170364536</v>
      </c>
      <c r="B48" s="2" t="s">
        <v>93</v>
      </c>
      <c r="C48" s="84"/>
      <c r="D48" s="84"/>
      <c r="E48" s="84"/>
      <c r="F48" s="84"/>
      <c r="G48" s="84"/>
      <c r="H48" s="201"/>
      <c r="I48" s="86">
        <v>0.06</v>
      </c>
      <c r="J48" s="2" t="s">
        <v>94</v>
      </c>
      <c r="K48" s="84"/>
      <c r="L48" s="84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>
      <c r="A49" s="204" t="s">
        <v>95</v>
      </c>
      <c r="B49" s="205" t="s">
        <v>129</v>
      </c>
      <c r="C49" s="3" t="s">
        <v>97</v>
      </c>
      <c r="D49" s="88"/>
      <c r="E49" s="88"/>
      <c r="F49" s="88"/>
      <c r="G49" s="88"/>
      <c r="H49" s="206"/>
      <c r="I49" s="86">
        <v>0.14000000000000001</v>
      </c>
      <c r="J49" s="2" t="s">
        <v>98</v>
      </c>
      <c r="K49" s="84"/>
      <c r="L49" s="84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>
      <c r="A50" s="88"/>
      <c r="B50" s="88"/>
      <c r="C50" s="88"/>
      <c r="D50" s="88"/>
      <c r="E50" s="88"/>
      <c r="F50" s="88"/>
      <c r="G50" s="88"/>
      <c r="H50" s="88"/>
      <c r="I50" s="84"/>
      <c r="J50" s="84"/>
      <c r="K50" s="84"/>
      <c r="L50" s="84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>
      <c r="A51" s="186" t="s">
        <v>99</v>
      </c>
      <c r="B51" s="2" t="s">
        <v>100</v>
      </c>
      <c r="C51" s="84"/>
      <c r="D51" s="84"/>
      <c r="E51" s="84"/>
      <c r="F51" s="84"/>
      <c r="G51" s="84"/>
      <c r="H51" s="201"/>
      <c r="I51" s="86">
        <v>0.1</v>
      </c>
      <c r="J51" s="2" t="s">
        <v>91</v>
      </c>
      <c r="K51" s="84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>
      <c r="A52" s="215">
        <f>SQRT(A47^2)/(1-(A47^2))</f>
        <v>0.5628400833782341</v>
      </c>
      <c r="B52" s="1" t="s">
        <v>129</v>
      </c>
      <c r="C52" s="84"/>
      <c r="D52" s="84"/>
      <c r="E52" s="84"/>
      <c r="F52" s="84"/>
      <c r="G52" s="84"/>
      <c r="H52" s="201"/>
      <c r="I52" s="86">
        <v>0.25</v>
      </c>
      <c r="J52" s="2" t="s">
        <v>94</v>
      </c>
      <c r="K52" s="84"/>
      <c r="L52" s="84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>
      <c r="A53" s="207"/>
      <c r="B53" s="88"/>
      <c r="C53" s="88"/>
      <c r="D53" s="88"/>
      <c r="E53" s="88"/>
      <c r="F53" s="88"/>
      <c r="G53" s="88"/>
      <c r="H53" s="206"/>
      <c r="I53" s="86">
        <v>0.4</v>
      </c>
      <c r="J53" s="2" t="s">
        <v>98</v>
      </c>
      <c r="K53" s="84"/>
      <c r="L53" s="84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>
      <c r="A54" s="88"/>
      <c r="B54" s="88"/>
      <c r="C54" s="88"/>
      <c r="D54" s="88"/>
      <c r="E54" s="88"/>
      <c r="F54" s="88"/>
      <c r="G54" s="88"/>
      <c r="H54" s="88"/>
      <c r="I54" s="84"/>
      <c r="J54" s="84"/>
      <c r="K54" s="84"/>
      <c r="L54" s="84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>
      <c r="A55" s="186" t="s">
        <v>102</v>
      </c>
      <c r="B55" s="2" t="s">
        <v>103</v>
      </c>
      <c r="C55" s="84"/>
      <c r="D55" s="84"/>
      <c r="E55" s="84"/>
      <c r="F55" s="84"/>
      <c r="G55" s="84"/>
      <c r="H55" s="201"/>
      <c r="I55" s="84"/>
      <c r="J55" s="84"/>
      <c r="K55" s="84"/>
      <c r="L55" s="84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>
      <c r="A56" s="215">
        <f>(B18-(B20*B29))/(B18+B23+B29)</f>
        <v>0.42360097906278099</v>
      </c>
      <c r="B56" s="1" t="s">
        <v>129</v>
      </c>
      <c r="C56" s="84"/>
      <c r="D56" s="84"/>
      <c r="E56" s="84"/>
      <c r="F56" s="84"/>
      <c r="G56" s="84"/>
      <c r="H56" s="201"/>
      <c r="I56" s="86">
        <v>0.01</v>
      </c>
      <c r="J56" s="2" t="s">
        <v>91</v>
      </c>
      <c r="K56" s="84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>
      <c r="A57" s="208"/>
      <c r="B57" s="84"/>
      <c r="C57" s="84"/>
      <c r="D57" s="84"/>
      <c r="E57" s="84"/>
      <c r="F57" s="84"/>
      <c r="G57" s="84"/>
      <c r="H57" s="201"/>
      <c r="I57" s="86">
        <v>0.06</v>
      </c>
      <c r="J57" s="2" t="s">
        <v>94</v>
      </c>
      <c r="K57" s="84"/>
      <c r="L57" s="84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>
      <c r="A58" s="209" t="s">
        <v>104</v>
      </c>
      <c r="B58" s="88"/>
      <c r="C58" s="88"/>
      <c r="D58" s="88"/>
      <c r="E58" s="88"/>
      <c r="F58" s="88"/>
      <c r="G58" s="88"/>
      <c r="H58" s="206"/>
      <c r="I58" s="86">
        <v>0.14000000000000001</v>
      </c>
      <c r="J58" s="2" t="s">
        <v>98</v>
      </c>
      <c r="K58" s="84"/>
      <c r="L58" s="84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>
      <c r="A61" s="2" t="s">
        <v>105</v>
      </c>
      <c r="B61" s="2" t="s">
        <v>106</v>
      </c>
      <c r="C61" s="84"/>
      <c r="D61" s="84"/>
      <c r="E61" s="84"/>
      <c r="F61" s="84"/>
      <c r="G61" s="202" t="s">
        <v>130</v>
      </c>
      <c r="H61" s="84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>
      <c r="A62" s="84"/>
      <c r="B62" s="84"/>
      <c r="C62" s="84"/>
      <c r="D62" s="2" t="s">
        <v>108</v>
      </c>
      <c r="E62" s="96">
        <f>B29/V21</f>
        <v>2.6855789473684212E-4</v>
      </c>
      <c r="F62" s="84"/>
      <c r="G62" s="84"/>
      <c r="H62" s="84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>
      <c r="A63" s="2" t="s">
        <v>109</v>
      </c>
      <c r="B63" s="211">
        <f>E63/SQRT(E62)</f>
        <v>2.4408496534867146</v>
      </c>
      <c r="C63" s="84"/>
      <c r="D63" s="2" t="s">
        <v>110</v>
      </c>
      <c r="E63" s="96">
        <f>ABS(V10-V8)</f>
        <v>4.00000000000027E-2</v>
      </c>
      <c r="F63" s="84"/>
      <c r="G63" s="84"/>
      <c r="H63" s="84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>
      <c r="A64" s="2" t="s">
        <v>111</v>
      </c>
      <c r="B64" s="211">
        <f>E64/SQRT(E62)</f>
        <v>8.1158250978431568</v>
      </c>
      <c r="C64" s="84"/>
      <c r="D64" s="2" t="s">
        <v>110</v>
      </c>
      <c r="E64" s="96">
        <f>ABS(V8-V6)</f>
        <v>0.13300000000000622</v>
      </c>
      <c r="F64" s="84"/>
      <c r="G64" s="84"/>
      <c r="H64" s="84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>
      <c r="A65" s="2" t="s">
        <v>112</v>
      </c>
      <c r="B65" s="211">
        <f>E65/SQRT(E62)</f>
        <v>10.556674751329872</v>
      </c>
      <c r="C65" s="84"/>
      <c r="D65" s="2" t="s">
        <v>110</v>
      </c>
      <c r="E65" s="96">
        <f>ABS(V10-V6)</f>
        <v>0.17300000000000892</v>
      </c>
      <c r="F65" s="84"/>
      <c r="G65" s="84"/>
      <c r="H65" s="84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>
      <c r="A66" s="84"/>
      <c r="B66" s="84"/>
      <c r="C66" s="84"/>
      <c r="D66" s="84"/>
      <c r="E66" s="84"/>
      <c r="F66" s="84"/>
      <c r="G66" s="84"/>
      <c r="H66" s="84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>
      <c r="A67" s="2" t="s">
        <v>115</v>
      </c>
      <c r="B67" s="210" t="s">
        <v>116</v>
      </c>
      <c r="C67" s="84"/>
      <c r="D67" s="84"/>
      <c r="E67" s="84" t="s">
        <v>140</v>
      </c>
      <c r="F67" s="84">
        <f>V18</f>
        <v>5</v>
      </c>
      <c r="G67" s="84" t="s">
        <v>141</v>
      </c>
      <c r="H67" s="84">
        <f>B30</f>
        <v>95</v>
      </c>
      <c r="I67" s="2" t="s">
        <v>142</v>
      </c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>
      <c r="A68" s="2" t="s">
        <v>136</v>
      </c>
      <c r="B68" s="96">
        <v>3.93</v>
      </c>
      <c r="C68" s="84"/>
      <c r="D68" s="84"/>
      <c r="E68" s="84"/>
      <c r="F68" s="84"/>
      <c r="G68" s="84"/>
      <c r="H68" s="84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>
      <c r="A69" s="224" t="s">
        <v>132</v>
      </c>
      <c r="B69" s="86">
        <v>3.9329999999999998</v>
      </c>
      <c r="C69" s="84"/>
      <c r="D69" s="84"/>
      <c r="E69" s="84"/>
      <c r="F69" s="84"/>
      <c r="G69" s="84"/>
      <c r="H69" s="84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>
      <c r="A70" s="224" t="s">
        <v>133</v>
      </c>
      <c r="B70" s="86">
        <v>3.9340000000000002</v>
      </c>
      <c r="C70" s="84"/>
      <c r="D70" s="84"/>
      <c r="E70" s="84"/>
      <c r="F70" s="84"/>
      <c r="G70" s="84"/>
      <c r="H70" s="84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>
      <c r="A73" s="150" t="s">
        <v>125</v>
      </c>
      <c r="B73" s="84"/>
      <c r="C73" s="150" t="s">
        <v>126</v>
      </c>
      <c r="D73" s="84"/>
      <c r="E73" s="2" t="s">
        <v>110</v>
      </c>
      <c r="F73" s="2" t="s">
        <v>106</v>
      </c>
      <c r="G73" s="84"/>
      <c r="H73" s="84"/>
      <c r="I73" s="2" t="s">
        <v>108</v>
      </c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" customHeight="1">
      <c r="A74" s="157">
        <v>180</v>
      </c>
      <c r="B74" s="216">
        <f>V6</f>
        <v>30.082499999999992</v>
      </c>
      <c r="C74" s="157">
        <v>190</v>
      </c>
      <c r="D74" s="217">
        <f>V12</f>
        <v>30.157999999999994</v>
      </c>
      <c r="E74" s="96">
        <f t="shared" ref="E74:E83" si="5">ABS(D74-B74)</f>
        <v>7.5500000000001677E-2</v>
      </c>
      <c r="F74" s="218">
        <f t="shared" ref="F74:F83" si="6">E74/SQRT(I74)</f>
        <v>4.6071037209559647</v>
      </c>
      <c r="G74" s="84"/>
      <c r="H74" s="84"/>
      <c r="I74" s="219">
        <f>E62</f>
        <v>2.6855789473684212E-4</v>
      </c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" customHeight="1">
      <c r="A75" s="157">
        <v>180</v>
      </c>
      <c r="B75" s="216">
        <f>V6</f>
        <v>30.082499999999992</v>
      </c>
      <c r="C75" s="220">
        <v>200</v>
      </c>
      <c r="D75" s="217">
        <f>V8</f>
        <v>30.215499999999999</v>
      </c>
      <c r="E75" s="96">
        <f t="shared" si="5"/>
        <v>0.13300000000000622</v>
      </c>
      <c r="F75" s="218">
        <f t="shared" si="6"/>
        <v>8.1158250978431568</v>
      </c>
      <c r="G75" s="84"/>
      <c r="H75" s="84"/>
      <c r="I75" s="96">
        <f>I74</f>
        <v>2.6855789473684212E-4</v>
      </c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" customHeight="1">
      <c r="A76" s="157">
        <v>180</v>
      </c>
      <c r="B76" s="216">
        <f>V6</f>
        <v>30.082499999999992</v>
      </c>
      <c r="C76" s="221">
        <v>210</v>
      </c>
      <c r="D76" s="217">
        <f>V14</f>
        <v>30.247500000000002</v>
      </c>
      <c r="E76" s="96">
        <f t="shared" si="5"/>
        <v>0.16500000000000981</v>
      </c>
      <c r="F76" s="218">
        <f t="shared" si="6"/>
        <v>10.068504820632615</v>
      </c>
      <c r="G76" s="84"/>
      <c r="H76" s="84"/>
      <c r="I76" s="96">
        <f>I74</f>
        <v>2.6855789473684212E-4</v>
      </c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" customHeight="1">
      <c r="A77" s="157">
        <v>180</v>
      </c>
      <c r="B77" s="216">
        <f>V6</f>
        <v>30.082499999999992</v>
      </c>
      <c r="C77" s="222">
        <v>220</v>
      </c>
      <c r="D77" s="216">
        <f>V10</f>
        <v>30.255500000000001</v>
      </c>
      <c r="E77" s="96">
        <f t="shared" si="5"/>
        <v>0.17300000000000892</v>
      </c>
      <c r="F77" s="218">
        <f t="shared" si="6"/>
        <v>10.556674751329872</v>
      </c>
      <c r="G77" s="84"/>
      <c r="H77" s="84"/>
      <c r="I77" s="219">
        <f>I74</f>
        <v>2.6855789473684212E-4</v>
      </c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" customHeight="1">
      <c r="A78" s="220">
        <v>190</v>
      </c>
      <c r="B78" s="216">
        <f>V12</f>
        <v>30.157999999999994</v>
      </c>
      <c r="C78" s="220">
        <v>200</v>
      </c>
      <c r="D78" s="217">
        <f>V8</f>
        <v>30.215499999999999</v>
      </c>
      <c r="E78" s="96">
        <f t="shared" si="5"/>
        <v>5.7500000000004547E-2</v>
      </c>
      <c r="F78" s="218">
        <f t="shared" si="6"/>
        <v>3.5087213768871925</v>
      </c>
      <c r="G78" s="84"/>
      <c r="H78" s="84"/>
      <c r="I78" s="219">
        <f>I74</f>
        <v>2.6855789473684212E-4</v>
      </c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" customHeight="1">
      <c r="A79" s="220">
        <v>190</v>
      </c>
      <c r="B79" s="216">
        <f>V12</f>
        <v>30.157999999999994</v>
      </c>
      <c r="C79" s="221">
        <v>210</v>
      </c>
      <c r="D79" s="217">
        <f>V14</f>
        <v>30.247500000000002</v>
      </c>
      <c r="E79" s="96">
        <f t="shared" si="5"/>
        <v>8.9500000000008129E-2</v>
      </c>
      <c r="F79" s="218">
        <f t="shared" si="6"/>
        <v>5.4614010996766504</v>
      </c>
      <c r="G79" s="84"/>
      <c r="H79" s="84"/>
      <c r="I79" s="219">
        <f>I74</f>
        <v>2.6855789473684212E-4</v>
      </c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" customHeight="1">
      <c r="A80" s="220">
        <v>190</v>
      </c>
      <c r="B80" s="216">
        <f>V12</f>
        <v>30.157999999999994</v>
      </c>
      <c r="C80" s="222">
        <v>220</v>
      </c>
      <c r="D80" s="216">
        <f>V10</f>
        <v>30.255500000000001</v>
      </c>
      <c r="E80" s="96">
        <f t="shared" si="5"/>
        <v>9.7500000000007248E-2</v>
      </c>
      <c r="F80" s="218">
        <f t="shared" si="6"/>
        <v>5.9495710303739067</v>
      </c>
      <c r="G80" s="84"/>
      <c r="H80" s="84"/>
      <c r="I80" s="219">
        <f>I74</f>
        <v>2.6855789473684212E-4</v>
      </c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" customHeight="1">
      <c r="A81" s="222">
        <v>200</v>
      </c>
      <c r="B81" s="216">
        <f>V8</f>
        <v>30.215499999999999</v>
      </c>
      <c r="C81" s="221">
        <v>210</v>
      </c>
      <c r="D81" s="217">
        <f>V14</f>
        <v>30.247500000000002</v>
      </c>
      <c r="E81" s="96">
        <f t="shared" si="5"/>
        <v>3.2000000000003581E-2</v>
      </c>
      <c r="F81" s="218">
        <f t="shared" si="6"/>
        <v>1.9526797227894583</v>
      </c>
      <c r="G81" s="84"/>
      <c r="H81" s="84"/>
      <c r="I81" s="219">
        <f>I74</f>
        <v>2.6855789473684212E-4</v>
      </c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" customHeight="1">
      <c r="A82" s="222">
        <v>200</v>
      </c>
      <c r="B82" s="216">
        <f>V8</f>
        <v>30.215499999999999</v>
      </c>
      <c r="C82" s="222">
        <v>220</v>
      </c>
      <c r="D82" s="216">
        <f>V10</f>
        <v>30.255500000000001</v>
      </c>
      <c r="E82" s="96">
        <f t="shared" si="5"/>
        <v>4.00000000000027E-2</v>
      </c>
      <c r="F82" s="218">
        <f t="shared" si="6"/>
        <v>2.4408496534867146</v>
      </c>
      <c r="G82" s="84"/>
      <c r="H82" s="84"/>
      <c r="I82" s="219">
        <f>I74</f>
        <v>2.6855789473684212E-4</v>
      </c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" customHeight="1">
      <c r="A83" s="223">
        <v>210</v>
      </c>
      <c r="B83" s="216">
        <f>V14</f>
        <v>30.247500000000002</v>
      </c>
      <c r="C83" s="222">
        <v>220</v>
      </c>
      <c r="D83" s="216">
        <f>V10</f>
        <v>30.255500000000001</v>
      </c>
      <c r="E83" s="96">
        <f t="shared" si="5"/>
        <v>7.9999999999991189E-3</v>
      </c>
      <c r="F83" s="218">
        <f t="shared" si="6"/>
        <v>0.48816993069725617</v>
      </c>
      <c r="G83" s="84"/>
      <c r="H83" s="84"/>
      <c r="I83" s="219">
        <f>I74</f>
        <v>2.6855789473684212E-4</v>
      </c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1:26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  <row r="1003" spans="1:26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</row>
    <row r="1004" spans="1:26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</row>
    <row r="1005" spans="1:26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</row>
    <row r="1006" spans="1:26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</row>
    <row r="1007" spans="1:26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</row>
    <row r="1008" spans="1:26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</row>
    <row r="1009" spans="1:26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</row>
    <row r="1010" spans="1:26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</row>
    <row r="1011" spans="1:26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</row>
    <row r="1012" spans="1:26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</row>
    <row r="1013" spans="1:26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</row>
    <row r="1014" spans="1:26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</row>
    <row r="1015" spans="1:26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</row>
    <row r="1016" spans="1:26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</row>
    <row r="1017" spans="1:26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</row>
    <row r="1018" spans="1:26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</row>
    <row r="1019" spans="1:26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</row>
  </sheetData>
  <mergeCells count="19">
    <mergeCell ref="S19:U19"/>
    <mergeCell ref="S21:U21"/>
    <mergeCell ref="B2:E2"/>
    <mergeCell ref="F2:I2"/>
    <mergeCell ref="J2:M2"/>
    <mergeCell ref="N2:Q2"/>
    <mergeCell ref="R2:U2"/>
    <mergeCell ref="B3:C3"/>
    <mergeCell ref="D3:E3"/>
    <mergeCell ref="P3:Q3"/>
    <mergeCell ref="R3:S3"/>
    <mergeCell ref="T3:U3"/>
    <mergeCell ref="S16:U16"/>
    <mergeCell ref="S18:U18"/>
    <mergeCell ref="F3:G3"/>
    <mergeCell ref="H3:I3"/>
    <mergeCell ref="J3:K3"/>
    <mergeCell ref="L3:M3"/>
    <mergeCell ref="N3:O3"/>
  </mergeCells>
  <conditionalFormatting sqref="A47">
    <cfRule type="cellIs" dxfId="13" priority="1" operator="greaterThanOrEqual">
      <formula>0.14</formula>
    </cfRule>
    <cfRule type="cellIs" dxfId="12" priority="2" operator="greaterThanOrEqual">
      <formula>0.06</formula>
    </cfRule>
    <cfRule type="cellIs" dxfId="11" priority="3" operator="greaterThanOrEqual">
      <formula>0.01</formula>
    </cfRule>
  </conditionalFormatting>
  <conditionalFormatting sqref="A52">
    <cfRule type="cellIs" dxfId="10" priority="4" operator="greaterThanOrEqual">
      <formula>0.4</formula>
    </cfRule>
    <cfRule type="cellIs" dxfId="9" priority="5" operator="greaterThanOrEqual">
      <formula>0.25</formula>
    </cfRule>
    <cfRule type="cellIs" dxfId="8" priority="6" operator="greaterThanOrEqual">
      <formula>0.1</formula>
    </cfRule>
  </conditionalFormatting>
  <conditionalFormatting sqref="A56">
    <cfRule type="cellIs" dxfId="7" priority="7" operator="greaterThanOrEqual">
      <formula>0.14</formula>
    </cfRule>
    <cfRule type="cellIs" dxfId="6" priority="8" operator="greaterThanOrEqual">
      <formula>0.06</formula>
    </cfRule>
    <cfRule type="cellIs" dxfId="5" priority="9" operator="greaterThanOrEqual">
      <formula>0.01</formula>
    </cfRule>
  </conditionalFormatting>
  <conditionalFormatting sqref="B63:B65">
    <cfRule type="cellIs" dxfId="4" priority="11" operator="greaterThan">
      <formula>3.93</formula>
    </cfRule>
    <cfRule type="cellIs" dxfId="3" priority="12" operator="lessThan">
      <formula>3.93</formula>
    </cfRule>
  </conditionalFormatting>
  <conditionalFormatting sqref="F74:F83">
    <cfRule type="cellIs" dxfId="2" priority="13" operator="greaterThanOrEqual">
      <formula>3.933</formula>
    </cfRule>
    <cfRule type="cellIs" dxfId="1" priority="14" operator="lessThan">
      <formula>3.933</formula>
    </cfRule>
  </conditionalFormatting>
  <conditionalFormatting sqref="L32">
    <cfRule type="cellIs" dxfId="0" priority="10" operator="greaterThan">
      <formula>0</formula>
    </cfRule>
  </conditionalFormatting>
  <hyperlinks>
    <hyperlink ref="F42" r:id="rId1" xr:uid="{00000000-0004-0000-0600-000000000000}"/>
    <hyperlink ref="L47" r:id="rId2" location=":~:text=ANOVA%20%2D%20(Partial)%20Eta%20Squared&amp;text=%CE%B72%20%3D%200.01%20indicates%20a,0.14%20indicates%20a%20large%20effect." xr:uid="{00000000-0004-0000-0600-000001000000}"/>
    <hyperlink ref="G61" r:id="rId3" xr:uid="{00000000-0004-0000-0600-000002000000}"/>
    <hyperlink ref="B67" r:id="rId4" xr:uid="{00000000-0004-0000-0600-000003000000}"/>
    <hyperlink ref="A69" r:id="rId5" xr:uid="{00000000-0004-0000-0600-000004000000}"/>
    <hyperlink ref="A70" r:id="rId6" xr:uid="{00000000-0004-0000-0600-000005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Print Dimensions</vt:lpstr>
      <vt:lpstr>2A Temperature - Prints - All</vt:lpstr>
      <vt:lpstr>2Ai Temperature - Prints - mid</vt:lpstr>
      <vt:lpstr>2Aii Temperature - Prints - max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Ailsa Mummery (PhD Mechanical Engineering FT)</cp:lastModifiedBy>
  <dcterms:modified xsi:type="dcterms:W3CDTF">2023-09-22T09:47:38Z</dcterms:modified>
</cp:coreProperties>
</file>