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ape542\Downloads\"/>
    </mc:Choice>
  </mc:AlternateContent>
  <xr:revisionPtr revIDLastSave="0" documentId="13_ncr:1_{CAFBED50-0352-4973-85D3-86955356AF5F}" xr6:coauthVersionLast="47" xr6:coauthVersionMax="47" xr10:uidLastSave="{00000000-0000-0000-0000-000000000000}"/>
  <bookViews>
    <workbookView xWindow="-120" yWindow="330" windowWidth="29040" windowHeight="15990" activeTab="3" xr2:uid="{00000000-000D-0000-FFFF-FFFF00000000}"/>
  </bookViews>
  <sheets>
    <sheet name="Dimensions" sheetId="1" r:id="rId1"/>
    <sheet name="1A Speed - Print - All" sheetId="3" r:id="rId2"/>
    <sheet name="1Ai Speed - Print - midline" sheetId="5" r:id="rId3"/>
    <sheet name="1Aii Speed - Print - maximum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4" i="7" l="1"/>
  <c r="B83" i="7"/>
  <c r="D81" i="7"/>
  <c r="D79" i="7"/>
  <c r="D78" i="7"/>
  <c r="V21" i="7"/>
  <c r="U15" i="7"/>
  <c r="T15" i="7"/>
  <c r="S15" i="7"/>
  <c r="P15" i="7"/>
  <c r="N15" i="7"/>
  <c r="M15" i="7"/>
  <c r="L15" i="7"/>
  <c r="K15" i="7"/>
  <c r="H15" i="7"/>
  <c r="F15" i="7"/>
  <c r="E15" i="7"/>
  <c r="D15" i="7"/>
  <c r="C15" i="7"/>
  <c r="V14" i="7"/>
  <c r="U24" i="7" s="1"/>
  <c r="T13" i="7"/>
  <c r="S13" i="7"/>
  <c r="R13" i="7"/>
  <c r="L13" i="7"/>
  <c r="K13" i="7"/>
  <c r="J13" i="7"/>
  <c r="D13" i="7"/>
  <c r="C13" i="7"/>
  <c r="B13" i="7"/>
  <c r="V12" i="7"/>
  <c r="B80" i="7" s="1"/>
  <c r="T11" i="7"/>
  <c r="S11" i="7"/>
  <c r="R11" i="7"/>
  <c r="Q11" i="7"/>
  <c r="N11" i="7"/>
  <c r="L11" i="7"/>
  <c r="K11" i="7"/>
  <c r="J11" i="7"/>
  <c r="I11" i="7"/>
  <c r="F11" i="7"/>
  <c r="D11" i="7"/>
  <c r="C11" i="7"/>
  <c r="B11" i="7"/>
  <c r="V10" i="7"/>
  <c r="D83" i="7" s="1"/>
  <c r="E83" i="7" s="1"/>
  <c r="U9" i="7"/>
  <c r="S9" i="7"/>
  <c r="R9" i="7"/>
  <c r="Q9" i="7"/>
  <c r="P9" i="7"/>
  <c r="M9" i="7"/>
  <c r="K9" i="7"/>
  <c r="J9" i="7"/>
  <c r="I9" i="7"/>
  <c r="H9" i="7"/>
  <c r="E9" i="7"/>
  <c r="C9" i="7"/>
  <c r="B9" i="7"/>
  <c r="V8" i="7"/>
  <c r="T9" i="7" s="1"/>
  <c r="P7" i="7"/>
  <c r="O7" i="7"/>
  <c r="V6" i="7"/>
  <c r="B84" i="5"/>
  <c r="D82" i="5"/>
  <c r="D80" i="5"/>
  <c r="B79" i="5"/>
  <c r="D77" i="5"/>
  <c r="E77" i="5" s="1"/>
  <c r="B77" i="5"/>
  <c r="V21" i="5"/>
  <c r="T15" i="5"/>
  <c r="S15" i="5"/>
  <c r="R15" i="5"/>
  <c r="Q15" i="5"/>
  <c r="P15" i="5"/>
  <c r="N15" i="5"/>
  <c r="L15" i="5"/>
  <c r="K15" i="5"/>
  <c r="J15" i="5"/>
  <c r="I15" i="5"/>
  <c r="H15" i="5"/>
  <c r="F15" i="5"/>
  <c r="D15" i="5"/>
  <c r="C15" i="5"/>
  <c r="B15" i="5"/>
  <c r="V14" i="5"/>
  <c r="U15" i="5" s="1"/>
  <c r="U13" i="5"/>
  <c r="R13" i="5"/>
  <c r="Q13" i="5"/>
  <c r="P13" i="5"/>
  <c r="M13" i="5"/>
  <c r="J13" i="5"/>
  <c r="I13" i="5"/>
  <c r="H13" i="5"/>
  <c r="E13" i="5"/>
  <c r="B13" i="5"/>
  <c r="V12" i="5"/>
  <c r="B81" i="5" s="1"/>
  <c r="L11" i="5"/>
  <c r="V10" i="5"/>
  <c r="S9" i="5"/>
  <c r="F9" i="5"/>
  <c r="E9" i="5"/>
  <c r="V8" i="5"/>
  <c r="K9" i="5" s="1"/>
  <c r="O7" i="5"/>
  <c r="N7" i="5"/>
  <c r="E7" i="5"/>
  <c r="D7" i="5"/>
  <c r="V6" i="5"/>
  <c r="B78" i="5" s="1"/>
  <c r="B84" i="3"/>
  <c r="D82" i="3"/>
  <c r="E82" i="3" s="1"/>
  <c r="B82" i="3"/>
  <c r="D80" i="3"/>
  <c r="AP22" i="3"/>
  <c r="AO16" i="3"/>
  <c r="AN16" i="3"/>
  <c r="AL16" i="3"/>
  <c r="AK16" i="3"/>
  <c r="AJ16" i="3"/>
  <c r="AI16" i="3"/>
  <c r="AG16" i="3"/>
  <c r="AF16" i="3"/>
  <c r="AD16" i="3"/>
  <c r="AC16" i="3"/>
  <c r="AB16" i="3"/>
  <c r="AA16" i="3"/>
  <c r="Y16" i="3"/>
  <c r="X16" i="3"/>
  <c r="V16" i="3"/>
  <c r="U16" i="3"/>
  <c r="T16" i="3"/>
  <c r="S16" i="3"/>
  <c r="Q16" i="3"/>
  <c r="P16" i="3"/>
  <c r="N16" i="3"/>
  <c r="M16" i="3"/>
  <c r="L16" i="3"/>
  <c r="K16" i="3"/>
  <c r="I16" i="3"/>
  <c r="H16" i="3"/>
  <c r="F16" i="3"/>
  <c r="E16" i="3"/>
  <c r="D16" i="3"/>
  <c r="C16" i="3"/>
  <c r="AP15" i="3"/>
  <c r="D77" i="3" s="1"/>
  <c r="AL14" i="3"/>
  <c r="AD14" i="3"/>
  <c r="V14" i="3"/>
  <c r="N14" i="3"/>
  <c r="F14" i="3"/>
  <c r="AP13" i="3"/>
  <c r="B81" i="3" s="1"/>
  <c r="AO12" i="3"/>
  <c r="AL12" i="3"/>
  <c r="AI12" i="3"/>
  <c r="AH12" i="3"/>
  <c r="AG12" i="3"/>
  <c r="AD12" i="3"/>
  <c r="AA12" i="3"/>
  <c r="Z12" i="3"/>
  <c r="Y12" i="3"/>
  <c r="V12" i="3"/>
  <c r="S12" i="3"/>
  <c r="R12" i="3"/>
  <c r="Q12" i="3"/>
  <c r="N12" i="3"/>
  <c r="K12" i="3"/>
  <c r="J12" i="3"/>
  <c r="I12" i="3"/>
  <c r="F12" i="3"/>
  <c r="C12" i="3"/>
  <c r="B12" i="3"/>
  <c r="AP11" i="3"/>
  <c r="D83" i="3" s="1"/>
  <c r="AO10" i="3"/>
  <c r="AL10" i="3"/>
  <c r="AK10" i="3"/>
  <c r="AJ10" i="3"/>
  <c r="AH10" i="3"/>
  <c r="AG10" i="3"/>
  <c r="AD10" i="3"/>
  <c r="AC10" i="3"/>
  <c r="AB10" i="3"/>
  <c r="Z10" i="3"/>
  <c r="Y10" i="3"/>
  <c r="V10" i="3"/>
  <c r="U10" i="3"/>
  <c r="T10" i="3"/>
  <c r="R10" i="3"/>
  <c r="Q10" i="3"/>
  <c r="N10" i="3"/>
  <c r="M10" i="3"/>
  <c r="L10" i="3"/>
  <c r="J10" i="3"/>
  <c r="I10" i="3"/>
  <c r="F10" i="3"/>
  <c r="E10" i="3"/>
  <c r="D10" i="3"/>
  <c r="B10" i="3"/>
  <c r="AP9" i="3"/>
  <c r="O8" i="3"/>
  <c r="G8" i="3"/>
  <c r="AP7" i="3"/>
  <c r="X216" i="1"/>
  <c r="T216" i="1"/>
  <c r="S216" i="1"/>
  <c r="P216" i="1"/>
  <c r="O216" i="1"/>
  <c r="Q216" i="1" s="1"/>
  <c r="M216" i="1"/>
  <c r="I216" i="1"/>
  <c r="H216" i="1"/>
  <c r="J216" i="1" s="1"/>
  <c r="F216" i="1"/>
  <c r="E216" i="1"/>
  <c r="D216" i="1"/>
  <c r="X215" i="1"/>
  <c r="T215" i="1"/>
  <c r="S215" i="1"/>
  <c r="U215" i="1" s="1"/>
  <c r="P215" i="1"/>
  <c r="Q215" i="1" s="1"/>
  <c r="O215" i="1"/>
  <c r="M215" i="1"/>
  <c r="I215" i="1"/>
  <c r="H215" i="1"/>
  <c r="E215" i="1"/>
  <c r="D215" i="1"/>
  <c r="F215" i="1" s="1"/>
  <c r="T214" i="1"/>
  <c r="S214" i="1"/>
  <c r="U214" i="1" s="1"/>
  <c r="P214" i="1"/>
  <c r="O214" i="1"/>
  <c r="Q214" i="1" s="1"/>
  <c r="I214" i="1"/>
  <c r="J214" i="1" s="1"/>
  <c r="H214" i="1"/>
  <c r="E214" i="1"/>
  <c r="D214" i="1"/>
  <c r="F214" i="1" s="1"/>
  <c r="T213" i="1"/>
  <c r="S213" i="1"/>
  <c r="U213" i="1" s="1"/>
  <c r="Q213" i="1"/>
  <c r="P213" i="1"/>
  <c r="O213" i="1"/>
  <c r="I213" i="1"/>
  <c r="H213" i="1"/>
  <c r="J213" i="1" s="1"/>
  <c r="E213" i="1"/>
  <c r="D213" i="1"/>
  <c r="F213" i="1" s="1"/>
  <c r="T212" i="1"/>
  <c r="S212" i="1"/>
  <c r="U212" i="1" s="1"/>
  <c r="P212" i="1"/>
  <c r="O212" i="1"/>
  <c r="Q212" i="1" s="1"/>
  <c r="J212" i="1"/>
  <c r="I212" i="1"/>
  <c r="H212" i="1"/>
  <c r="E212" i="1"/>
  <c r="D212" i="1"/>
  <c r="F212" i="1" s="1"/>
  <c r="T208" i="1"/>
  <c r="X207" i="1" s="1"/>
  <c r="S208" i="1"/>
  <c r="X206" i="1" s="1"/>
  <c r="P208" i="1"/>
  <c r="O208" i="1"/>
  <c r="M208" i="1"/>
  <c r="I208" i="1"/>
  <c r="H208" i="1"/>
  <c r="F208" i="1"/>
  <c r="E208" i="1"/>
  <c r="D208" i="1"/>
  <c r="U207" i="1"/>
  <c r="Q207" i="1"/>
  <c r="M207" i="1"/>
  <c r="J207" i="1"/>
  <c r="F207" i="1"/>
  <c r="U206" i="1"/>
  <c r="Q206" i="1"/>
  <c r="M206" i="1"/>
  <c r="J206" i="1"/>
  <c r="F206" i="1"/>
  <c r="U205" i="1"/>
  <c r="Q205" i="1"/>
  <c r="J205" i="1"/>
  <c r="F205" i="1"/>
  <c r="U204" i="1"/>
  <c r="Q204" i="1"/>
  <c r="J204" i="1"/>
  <c r="J208" i="1" s="1"/>
  <c r="F204" i="1"/>
  <c r="U203" i="1"/>
  <c r="U208" i="1" s="1"/>
  <c r="Q203" i="1"/>
  <c r="J203" i="1"/>
  <c r="F203" i="1"/>
  <c r="X198" i="1"/>
  <c r="T198" i="1"/>
  <c r="S198" i="1"/>
  <c r="U198" i="1" s="1"/>
  <c r="P198" i="1"/>
  <c r="O198" i="1"/>
  <c r="Q198" i="1" s="1"/>
  <c r="M198" i="1"/>
  <c r="J198" i="1"/>
  <c r="I198" i="1"/>
  <c r="H198" i="1"/>
  <c r="E198" i="1"/>
  <c r="D198" i="1"/>
  <c r="F198" i="1" s="1"/>
  <c r="X197" i="1"/>
  <c r="U197" i="1"/>
  <c r="T197" i="1"/>
  <c r="S197" i="1"/>
  <c r="P197" i="1"/>
  <c r="O197" i="1"/>
  <c r="M197" i="1"/>
  <c r="I197" i="1"/>
  <c r="J197" i="1" s="1"/>
  <c r="H197" i="1"/>
  <c r="E197" i="1"/>
  <c r="D197" i="1"/>
  <c r="F197" i="1" s="1"/>
  <c r="T196" i="1"/>
  <c r="S196" i="1"/>
  <c r="Q196" i="1"/>
  <c r="P196" i="1"/>
  <c r="O196" i="1"/>
  <c r="I196" i="1"/>
  <c r="H196" i="1"/>
  <c r="E196" i="1"/>
  <c r="D196" i="1"/>
  <c r="F196" i="1" s="1"/>
  <c r="T195" i="1"/>
  <c r="S195" i="1"/>
  <c r="U195" i="1" s="1"/>
  <c r="Q195" i="1"/>
  <c r="P195" i="1"/>
  <c r="O195" i="1"/>
  <c r="I195" i="1"/>
  <c r="J195" i="1" s="1"/>
  <c r="H195" i="1"/>
  <c r="E195" i="1"/>
  <c r="D195" i="1"/>
  <c r="F195" i="1" s="1"/>
  <c r="T194" i="1"/>
  <c r="S194" i="1"/>
  <c r="U194" i="1" s="1"/>
  <c r="Q194" i="1"/>
  <c r="P194" i="1"/>
  <c r="O194" i="1"/>
  <c r="I194" i="1"/>
  <c r="H194" i="1"/>
  <c r="E194" i="1"/>
  <c r="D194" i="1"/>
  <c r="F194" i="1" s="1"/>
  <c r="F199" i="1" s="1"/>
  <c r="T190" i="1"/>
  <c r="S190" i="1"/>
  <c r="P190" i="1"/>
  <c r="O190" i="1"/>
  <c r="I190" i="1"/>
  <c r="H190" i="1"/>
  <c r="F190" i="1"/>
  <c r="E190" i="1"/>
  <c r="M189" i="1" s="1"/>
  <c r="D190" i="1"/>
  <c r="X189" i="1"/>
  <c r="U189" i="1"/>
  <c r="Q189" i="1"/>
  <c r="J189" i="1"/>
  <c r="F189" i="1"/>
  <c r="X188" i="1"/>
  <c r="U188" i="1"/>
  <c r="Q188" i="1"/>
  <c r="M188" i="1"/>
  <c r="J188" i="1"/>
  <c r="F188" i="1"/>
  <c r="U187" i="1"/>
  <c r="Q187" i="1"/>
  <c r="J187" i="1"/>
  <c r="F187" i="1"/>
  <c r="U186" i="1"/>
  <c r="Q186" i="1"/>
  <c r="J186" i="1"/>
  <c r="F186" i="1"/>
  <c r="U185" i="1"/>
  <c r="Q185" i="1"/>
  <c r="J185" i="1"/>
  <c r="J190" i="1" s="1"/>
  <c r="M190" i="1" s="1"/>
  <c r="F185" i="1"/>
  <c r="X180" i="1"/>
  <c r="T180" i="1"/>
  <c r="S180" i="1"/>
  <c r="U180" i="1" s="1"/>
  <c r="P180" i="1"/>
  <c r="O180" i="1"/>
  <c r="Q180" i="1" s="1"/>
  <c r="M180" i="1"/>
  <c r="J180" i="1"/>
  <c r="I180" i="1"/>
  <c r="H180" i="1"/>
  <c r="F180" i="1"/>
  <c r="E180" i="1"/>
  <c r="D180" i="1"/>
  <c r="X179" i="1"/>
  <c r="T179" i="1"/>
  <c r="U179" i="1" s="1"/>
  <c r="S179" i="1"/>
  <c r="P179" i="1"/>
  <c r="O179" i="1"/>
  <c r="Q179" i="1" s="1"/>
  <c r="M179" i="1"/>
  <c r="I179" i="1"/>
  <c r="J179" i="1" s="1"/>
  <c r="H179" i="1"/>
  <c r="E179" i="1"/>
  <c r="D179" i="1"/>
  <c r="F179" i="1" s="1"/>
  <c r="T178" i="1"/>
  <c r="S178" i="1"/>
  <c r="U178" i="1" s="1"/>
  <c r="P178" i="1"/>
  <c r="Q178" i="1" s="1"/>
  <c r="O178" i="1"/>
  <c r="I178" i="1"/>
  <c r="J178" i="1" s="1"/>
  <c r="H178" i="1"/>
  <c r="E178" i="1"/>
  <c r="D178" i="1"/>
  <c r="F178" i="1" s="1"/>
  <c r="U177" i="1"/>
  <c r="T177" i="1"/>
  <c r="S177" i="1"/>
  <c r="Q177" i="1"/>
  <c r="P177" i="1"/>
  <c r="O177" i="1"/>
  <c r="I177" i="1"/>
  <c r="J177" i="1" s="1"/>
  <c r="H177" i="1"/>
  <c r="E177" i="1"/>
  <c r="D177" i="1"/>
  <c r="F177" i="1" s="1"/>
  <c r="T176" i="1"/>
  <c r="S176" i="1"/>
  <c r="U176" i="1" s="1"/>
  <c r="P176" i="1"/>
  <c r="Q176" i="1" s="1"/>
  <c r="Q181" i="1" s="1"/>
  <c r="O176" i="1"/>
  <c r="I176" i="1"/>
  <c r="J176" i="1" s="1"/>
  <c r="H176" i="1"/>
  <c r="E176" i="1"/>
  <c r="D176" i="1"/>
  <c r="F176" i="1" s="1"/>
  <c r="F181" i="1" s="1"/>
  <c r="T172" i="1"/>
  <c r="S172" i="1"/>
  <c r="X170" i="1" s="1"/>
  <c r="P172" i="1"/>
  <c r="O172" i="1"/>
  <c r="I172" i="1"/>
  <c r="H172" i="1"/>
  <c r="F172" i="1"/>
  <c r="E172" i="1"/>
  <c r="D172" i="1"/>
  <c r="X171" i="1"/>
  <c r="U171" i="1"/>
  <c r="U172" i="1" s="1"/>
  <c r="X172" i="1" s="1"/>
  <c r="Q171" i="1"/>
  <c r="M171" i="1"/>
  <c r="J171" i="1"/>
  <c r="F171" i="1"/>
  <c r="U170" i="1"/>
  <c r="Q170" i="1"/>
  <c r="M170" i="1"/>
  <c r="J170" i="1"/>
  <c r="F170" i="1"/>
  <c r="U169" i="1"/>
  <c r="Q169" i="1"/>
  <c r="J169" i="1"/>
  <c r="F169" i="1"/>
  <c r="U168" i="1"/>
  <c r="Q168" i="1"/>
  <c r="J168" i="1"/>
  <c r="J172" i="1" s="1"/>
  <c r="M172" i="1" s="1"/>
  <c r="F168" i="1"/>
  <c r="U167" i="1"/>
  <c r="Q167" i="1"/>
  <c r="Q172" i="1" s="1"/>
  <c r="J167" i="1"/>
  <c r="F167" i="1"/>
  <c r="P78" i="1"/>
  <c r="Q78" i="1" s="1"/>
  <c r="M78" i="1"/>
  <c r="J78" i="1"/>
  <c r="I78" i="1"/>
  <c r="F78" i="1"/>
  <c r="P77" i="1"/>
  <c r="M77" i="1"/>
  <c r="Q77" i="1" s="1"/>
  <c r="I77" i="1"/>
  <c r="J77" i="1" s="1"/>
  <c r="F77" i="1"/>
  <c r="Q76" i="1"/>
  <c r="P76" i="1"/>
  <c r="M76" i="1"/>
  <c r="I76" i="1"/>
  <c r="J76" i="1" s="1"/>
  <c r="F76" i="1"/>
  <c r="P75" i="1"/>
  <c r="M75" i="1"/>
  <c r="Q75" i="1" s="1"/>
  <c r="I75" i="1"/>
  <c r="F75" i="1"/>
  <c r="J75" i="1" s="1"/>
  <c r="P74" i="1"/>
  <c r="P79" i="1" s="1"/>
  <c r="M74" i="1"/>
  <c r="M79" i="1" s="1"/>
  <c r="I74" i="1"/>
  <c r="J74" i="1" s="1"/>
  <c r="F74" i="1"/>
  <c r="F79" i="1" s="1"/>
  <c r="T76" i="1" s="1"/>
  <c r="P67" i="1"/>
  <c r="M67" i="1"/>
  <c r="Q67" i="1" s="1"/>
  <c r="I67" i="1"/>
  <c r="J67" i="1" s="1"/>
  <c r="F67" i="1"/>
  <c r="Q66" i="1"/>
  <c r="P66" i="1"/>
  <c r="M66" i="1"/>
  <c r="I66" i="1"/>
  <c r="J66" i="1" s="1"/>
  <c r="F66" i="1"/>
  <c r="P65" i="1"/>
  <c r="Q65" i="1" s="1"/>
  <c r="M65" i="1"/>
  <c r="I65" i="1"/>
  <c r="J65" i="1" s="1"/>
  <c r="F65" i="1"/>
  <c r="Q64" i="1"/>
  <c r="P64" i="1"/>
  <c r="M64" i="1"/>
  <c r="J64" i="1"/>
  <c r="I64" i="1"/>
  <c r="F64" i="1"/>
  <c r="P63" i="1"/>
  <c r="P68" i="1" s="1"/>
  <c r="M63" i="1"/>
  <c r="M68" i="1" s="1"/>
  <c r="I63" i="1"/>
  <c r="I68" i="1" s="1"/>
  <c r="F63" i="1"/>
  <c r="J63" i="1" s="1"/>
  <c r="P55" i="1"/>
  <c r="Q55" i="1" s="1"/>
  <c r="O55" i="1"/>
  <c r="N55" i="1"/>
  <c r="M55" i="1"/>
  <c r="L55" i="1"/>
  <c r="K55" i="1"/>
  <c r="H55" i="1"/>
  <c r="I55" i="1" s="1"/>
  <c r="G55" i="1"/>
  <c r="E55" i="1"/>
  <c r="D55" i="1"/>
  <c r="F55" i="1" s="1"/>
  <c r="J55" i="1" s="1"/>
  <c r="O54" i="1"/>
  <c r="N54" i="1"/>
  <c r="P54" i="1" s="1"/>
  <c r="L54" i="1"/>
  <c r="K54" i="1"/>
  <c r="M54" i="1" s="1"/>
  <c r="H54" i="1"/>
  <c r="G54" i="1"/>
  <c r="I54" i="1" s="1"/>
  <c r="F54" i="1"/>
  <c r="J54" i="1" s="1"/>
  <c r="E54" i="1"/>
  <c r="D54" i="1"/>
  <c r="O53" i="1"/>
  <c r="N53" i="1"/>
  <c r="P53" i="1" s="1"/>
  <c r="L53" i="1"/>
  <c r="M53" i="1" s="1"/>
  <c r="K53" i="1"/>
  <c r="I53" i="1"/>
  <c r="H53" i="1"/>
  <c r="G53" i="1"/>
  <c r="E53" i="1"/>
  <c r="D53" i="1"/>
  <c r="F53" i="1" s="1"/>
  <c r="J53" i="1" s="1"/>
  <c r="O52" i="1"/>
  <c r="N52" i="1"/>
  <c r="P52" i="1" s="1"/>
  <c r="Q52" i="1" s="1"/>
  <c r="L52" i="1"/>
  <c r="K52" i="1"/>
  <c r="M52" i="1" s="1"/>
  <c r="H52" i="1"/>
  <c r="G52" i="1"/>
  <c r="I52" i="1" s="1"/>
  <c r="E52" i="1"/>
  <c r="D52" i="1"/>
  <c r="F52" i="1" s="1"/>
  <c r="P51" i="1"/>
  <c r="Q51" i="1" s="1"/>
  <c r="O51" i="1"/>
  <c r="N51" i="1"/>
  <c r="M51" i="1"/>
  <c r="L51" i="1"/>
  <c r="K51" i="1"/>
  <c r="H51" i="1"/>
  <c r="I51" i="1" s="1"/>
  <c r="G51" i="1"/>
  <c r="E51" i="1"/>
  <c r="D51" i="1"/>
  <c r="F51" i="1" s="1"/>
  <c r="P46" i="1"/>
  <c r="M46" i="1"/>
  <c r="Q46" i="1" s="1"/>
  <c r="I46" i="1"/>
  <c r="J46" i="1" s="1"/>
  <c r="F46" i="1"/>
  <c r="Q45" i="1"/>
  <c r="P45" i="1"/>
  <c r="M45" i="1"/>
  <c r="I45" i="1"/>
  <c r="J45" i="1" s="1"/>
  <c r="F45" i="1"/>
  <c r="P44" i="1"/>
  <c r="Q44" i="1" s="1"/>
  <c r="M44" i="1"/>
  <c r="I44" i="1"/>
  <c r="J44" i="1" s="1"/>
  <c r="F44" i="1"/>
  <c r="Q43" i="1"/>
  <c r="P43" i="1"/>
  <c r="M43" i="1"/>
  <c r="J43" i="1"/>
  <c r="I43" i="1"/>
  <c r="F43" i="1"/>
  <c r="P42" i="1"/>
  <c r="Q42" i="1" s="1"/>
  <c r="Q47" i="1" s="1"/>
  <c r="M42" i="1"/>
  <c r="M47" i="1" s="1"/>
  <c r="I42" i="1"/>
  <c r="I47" i="1" s="1"/>
  <c r="F42" i="1"/>
  <c r="J42" i="1" s="1"/>
  <c r="P37" i="1"/>
  <c r="Q37" i="1" s="1"/>
  <c r="O37" i="1"/>
  <c r="N37" i="1"/>
  <c r="M37" i="1"/>
  <c r="L37" i="1"/>
  <c r="K37" i="1"/>
  <c r="H37" i="1"/>
  <c r="G37" i="1"/>
  <c r="I37" i="1" s="1"/>
  <c r="J37" i="1" s="1"/>
  <c r="E37" i="1"/>
  <c r="D37" i="1"/>
  <c r="F37" i="1" s="1"/>
  <c r="O36" i="1"/>
  <c r="N36" i="1"/>
  <c r="P36" i="1" s="1"/>
  <c r="L36" i="1"/>
  <c r="K36" i="1"/>
  <c r="M36" i="1" s="1"/>
  <c r="H36" i="1"/>
  <c r="G36" i="1"/>
  <c r="I36" i="1" s="1"/>
  <c r="J36" i="1" s="1"/>
  <c r="F36" i="1"/>
  <c r="E36" i="1"/>
  <c r="D36" i="1"/>
  <c r="O35" i="1"/>
  <c r="N35" i="1"/>
  <c r="P35" i="1" s="1"/>
  <c r="Q35" i="1" s="1"/>
  <c r="L35" i="1"/>
  <c r="K35" i="1"/>
  <c r="M35" i="1" s="1"/>
  <c r="I35" i="1"/>
  <c r="J35" i="1" s="1"/>
  <c r="H35" i="1"/>
  <c r="G35" i="1"/>
  <c r="E35" i="1"/>
  <c r="D35" i="1"/>
  <c r="F35" i="1" s="1"/>
  <c r="O34" i="1"/>
  <c r="N34" i="1"/>
  <c r="P34" i="1" s="1"/>
  <c r="Q34" i="1" s="1"/>
  <c r="L34" i="1"/>
  <c r="K34" i="1"/>
  <c r="M34" i="1" s="1"/>
  <c r="H34" i="1"/>
  <c r="G34" i="1"/>
  <c r="I34" i="1" s="1"/>
  <c r="E34" i="1"/>
  <c r="D34" i="1"/>
  <c r="F34" i="1" s="1"/>
  <c r="P33" i="1"/>
  <c r="Q33" i="1" s="1"/>
  <c r="O33" i="1"/>
  <c r="N33" i="1"/>
  <c r="M33" i="1"/>
  <c r="L33" i="1"/>
  <c r="K33" i="1"/>
  <c r="H33" i="1"/>
  <c r="G33" i="1"/>
  <c r="I33" i="1" s="1"/>
  <c r="E33" i="1"/>
  <c r="D33" i="1"/>
  <c r="F33" i="1" s="1"/>
  <c r="P28" i="1"/>
  <c r="M28" i="1"/>
  <c r="Q28" i="1" s="1"/>
  <c r="I28" i="1"/>
  <c r="J28" i="1" s="1"/>
  <c r="F28" i="1"/>
  <c r="Q27" i="1"/>
  <c r="P27" i="1"/>
  <c r="M27" i="1"/>
  <c r="I27" i="1"/>
  <c r="J27" i="1" s="1"/>
  <c r="F27" i="1"/>
  <c r="P26" i="1"/>
  <c r="Q26" i="1" s="1"/>
  <c r="M26" i="1"/>
  <c r="I26" i="1"/>
  <c r="J26" i="1" s="1"/>
  <c r="F26" i="1"/>
  <c r="Q25" i="1"/>
  <c r="P25" i="1"/>
  <c r="M25" i="1"/>
  <c r="J25" i="1"/>
  <c r="I25" i="1"/>
  <c r="F25" i="1"/>
  <c r="P24" i="1"/>
  <c r="P29" i="1" s="1"/>
  <c r="M24" i="1"/>
  <c r="M29" i="1" s="1"/>
  <c r="I24" i="1"/>
  <c r="I29" i="1" s="1"/>
  <c r="T27" i="1" s="1"/>
  <c r="F24" i="1"/>
  <c r="J24" i="1" s="1"/>
  <c r="P19" i="1"/>
  <c r="Q19" i="1" s="1"/>
  <c r="O19" i="1"/>
  <c r="N19" i="1"/>
  <c r="M19" i="1"/>
  <c r="L19" i="1"/>
  <c r="K19" i="1"/>
  <c r="H19" i="1"/>
  <c r="G19" i="1"/>
  <c r="I19" i="1" s="1"/>
  <c r="E19" i="1"/>
  <c r="D19" i="1"/>
  <c r="F19" i="1" s="1"/>
  <c r="O18" i="1"/>
  <c r="N18" i="1"/>
  <c r="P18" i="1" s="1"/>
  <c r="Q18" i="1" s="1"/>
  <c r="L18" i="1"/>
  <c r="K18" i="1"/>
  <c r="M18" i="1" s="1"/>
  <c r="H18" i="1"/>
  <c r="G18" i="1"/>
  <c r="I18" i="1" s="1"/>
  <c r="F18" i="1"/>
  <c r="J18" i="1" s="1"/>
  <c r="E18" i="1"/>
  <c r="D18" i="1"/>
  <c r="O17" i="1"/>
  <c r="N17" i="1"/>
  <c r="P17" i="1" s="1"/>
  <c r="L17" i="1"/>
  <c r="K17" i="1"/>
  <c r="M17" i="1" s="1"/>
  <c r="I17" i="1"/>
  <c r="H17" i="1"/>
  <c r="G17" i="1"/>
  <c r="E17" i="1"/>
  <c r="D17" i="1"/>
  <c r="F17" i="1" s="1"/>
  <c r="J17" i="1" s="1"/>
  <c r="O16" i="1"/>
  <c r="N16" i="1"/>
  <c r="P16" i="1" s="1"/>
  <c r="L16" i="1"/>
  <c r="K16" i="1"/>
  <c r="M16" i="1" s="1"/>
  <c r="H16" i="1"/>
  <c r="G16" i="1"/>
  <c r="I16" i="1" s="1"/>
  <c r="E16" i="1"/>
  <c r="D16" i="1"/>
  <c r="F16" i="1" s="1"/>
  <c r="J16" i="1" s="1"/>
  <c r="P15" i="1"/>
  <c r="Q15" i="1" s="1"/>
  <c r="O15" i="1"/>
  <c r="N15" i="1"/>
  <c r="M15" i="1"/>
  <c r="L15" i="1"/>
  <c r="K15" i="1"/>
  <c r="H15" i="1"/>
  <c r="G15" i="1"/>
  <c r="I15" i="1" s="1"/>
  <c r="E15" i="1"/>
  <c r="D15" i="1"/>
  <c r="F15" i="1" s="1"/>
  <c r="P10" i="1"/>
  <c r="Q10" i="1" s="1"/>
  <c r="M10" i="1"/>
  <c r="I10" i="1"/>
  <c r="J10" i="1" s="1"/>
  <c r="F10" i="1"/>
  <c r="Q9" i="1"/>
  <c r="P9" i="1"/>
  <c r="M9" i="1"/>
  <c r="I9" i="1"/>
  <c r="J9" i="1" s="1"/>
  <c r="F9" i="1"/>
  <c r="P8" i="1"/>
  <c r="Q8" i="1" s="1"/>
  <c r="M8" i="1"/>
  <c r="I8" i="1"/>
  <c r="J8" i="1" s="1"/>
  <c r="F8" i="1"/>
  <c r="Q7" i="1"/>
  <c r="P7" i="1"/>
  <c r="M7" i="1"/>
  <c r="J7" i="1"/>
  <c r="I7" i="1"/>
  <c r="F7" i="1"/>
  <c r="P6" i="1"/>
  <c r="Q6" i="1" s="1"/>
  <c r="M6" i="1"/>
  <c r="M11" i="1" s="1"/>
  <c r="I6" i="1"/>
  <c r="I11" i="1" s="1"/>
  <c r="F6" i="1"/>
  <c r="J6" i="1" s="1"/>
  <c r="J29" i="1" l="1"/>
  <c r="J15" i="1"/>
  <c r="J20" i="1" s="1"/>
  <c r="Q16" i="1"/>
  <c r="Q20" i="1" s="1"/>
  <c r="S20" i="1" s="1"/>
  <c r="J68" i="1"/>
  <c r="J79" i="1"/>
  <c r="J181" i="1"/>
  <c r="M181" i="1" s="1"/>
  <c r="Q38" i="1"/>
  <c r="J33" i="1"/>
  <c r="Q36" i="1"/>
  <c r="J11" i="1"/>
  <c r="Q17" i="1"/>
  <c r="J34" i="1"/>
  <c r="T66" i="1"/>
  <c r="J51" i="1"/>
  <c r="J56" i="1" s="1"/>
  <c r="J47" i="1"/>
  <c r="S47" i="1" s="1"/>
  <c r="Q53" i="1"/>
  <c r="Q56" i="1" s="1"/>
  <c r="S56" i="1" s="1"/>
  <c r="U181" i="1"/>
  <c r="X181" i="1" s="1"/>
  <c r="Q217" i="1"/>
  <c r="Q11" i="1"/>
  <c r="J19" i="1"/>
  <c r="J52" i="1"/>
  <c r="Q54" i="1"/>
  <c r="P11" i="1"/>
  <c r="T9" i="1" s="1"/>
  <c r="P47" i="1"/>
  <c r="T45" i="1" s="1"/>
  <c r="Q24" i="1"/>
  <c r="Q29" i="1" s="1"/>
  <c r="S29" i="1" s="1"/>
  <c r="Q63" i="1"/>
  <c r="Q68" i="1" s="1"/>
  <c r="S68" i="1" s="1"/>
  <c r="U190" i="1"/>
  <c r="Q74" i="1"/>
  <c r="Q79" i="1" s="1"/>
  <c r="S79" i="1" s="1"/>
  <c r="Q190" i="1"/>
  <c r="J194" i="1"/>
  <c r="F217" i="1"/>
  <c r="U196" i="1"/>
  <c r="U199" i="1" s="1"/>
  <c r="X199" i="1" s="1"/>
  <c r="Q197" i="1"/>
  <c r="Q199" i="1" s="1"/>
  <c r="Q208" i="1"/>
  <c r="X208" i="1" s="1"/>
  <c r="J215" i="1"/>
  <c r="F29" i="1"/>
  <c r="T26" i="1" s="1"/>
  <c r="F47" i="1"/>
  <c r="T44" i="1" s="1"/>
  <c r="F11" i="1"/>
  <c r="T8" i="1" s="1"/>
  <c r="F68" i="1"/>
  <c r="T65" i="1" s="1"/>
  <c r="I79" i="1"/>
  <c r="T77" i="1" s="1"/>
  <c r="U216" i="1"/>
  <c r="U217" i="1" s="1"/>
  <c r="X217" i="1" s="1"/>
  <c r="B75" i="3"/>
  <c r="AP17" i="3"/>
  <c r="AR15" i="3" s="1"/>
  <c r="AS15" i="3" s="1"/>
  <c r="AL8" i="3"/>
  <c r="AD8" i="3"/>
  <c r="V8" i="3"/>
  <c r="N8" i="3"/>
  <c r="F8" i="3"/>
  <c r="B77" i="3"/>
  <c r="AK8" i="3"/>
  <c r="AC8" i="3"/>
  <c r="U8" i="3"/>
  <c r="M8" i="3"/>
  <c r="E8" i="3"/>
  <c r="AJ8" i="3"/>
  <c r="AB8" i="3"/>
  <c r="T8" i="3"/>
  <c r="L8" i="3"/>
  <c r="D8" i="3"/>
  <c r="AI8" i="3"/>
  <c r="AA8" i="3"/>
  <c r="S8" i="3"/>
  <c r="K8" i="3"/>
  <c r="C8" i="3"/>
  <c r="B76" i="3"/>
  <c r="AH8" i="3"/>
  <c r="Z8" i="3"/>
  <c r="R8" i="3"/>
  <c r="J8" i="3"/>
  <c r="B8" i="3"/>
  <c r="B78" i="3"/>
  <c r="AO8" i="3"/>
  <c r="AG8" i="3"/>
  <c r="Y8" i="3"/>
  <c r="Q8" i="3"/>
  <c r="I8" i="3"/>
  <c r="AP19" i="3"/>
  <c r="AN8" i="3"/>
  <c r="AF8" i="3"/>
  <c r="X8" i="3"/>
  <c r="P8" i="3"/>
  <c r="H8" i="3"/>
  <c r="AM8" i="3"/>
  <c r="AE8" i="3"/>
  <c r="W8" i="3"/>
  <c r="E77" i="3"/>
  <c r="E80" i="3"/>
  <c r="J196" i="1"/>
  <c r="J217" i="1"/>
  <c r="M217" i="1" s="1"/>
  <c r="G14" i="3"/>
  <c r="O14" i="3"/>
  <c r="W14" i="3"/>
  <c r="AE14" i="3"/>
  <c r="AM14" i="3"/>
  <c r="B80" i="3"/>
  <c r="D84" i="5"/>
  <c r="E84" i="5" s="1"/>
  <c r="S11" i="5"/>
  <c r="K11" i="5"/>
  <c r="C11" i="5"/>
  <c r="R11" i="5"/>
  <c r="J11" i="5"/>
  <c r="B11" i="5"/>
  <c r="D83" i="5"/>
  <c r="E83" i="5" s="1"/>
  <c r="N11" i="5"/>
  <c r="F11" i="5"/>
  <c r="D78" i="5"/>
  <c r="E78" i="5" s="1"/>
  <c r="U11" i="5"/>
  <c r="M11" i="5"/>
  <c r="E11" i="5"/>
  <c r="O11" i="5"/>
  <c r="E78" i="7"/>
  <c r="H14" i="3"/>
  <c r="P14" i="3"/>
  <c r="X14" i="3"/>
  <c r="AF14" i="3"/>
  <c r="AN14" i="3"/>
  <c r="F7" i="5"/>
  <c r="R7" i="5"/>
  <c r="G9" i="5"/>
  <c r="P11" i="5"/>
  <c r="E65" i="5"/>
  <c r="S7" i="7"/>
  <c r="K7" i="7"/>
  <c r="C7" i="7"/>
  <c r="B75" i="7"/>
  <c r="V16" i="7"/>
  <c r="R7" i="7"/>
  <c r="J7" i="7"/>
  <c r="B7" i="7"/>
  <c r="B78" i="7"/>
  <c r="E65" i="7"/>
  <c r="N7" i="7"/>
  <c r="F7" i="7"/>
  <c r="U7" i="7"/>
  <c r="M7" i="7"/>
  <c r="E7" i="7"/>
  <c r="B77" i="7"/>
  <c r="V18" i="7"/>
  <c r="B20" i="7" s="1"/>
  <c r="C43" i="7" s="1"/>
  <c r="T7" i="7"/>
  <c r="L7" i="7"/>
  <c r="D7" i="7"/>
  <c r="Q7" i="7"/>
  <c r="D76" i="3"/>
  <c r="E76" i="3" s="1"/>
  <c r="B83" i="3"/>
  <c r="E83" i="3" s="1"/>
  <c r="G10" i="3"/>
  <c r="O10" i="3"/>
  <c r="W10" i="3"/>
  <c r="AE10" i="3"/>
  <c r="AM10" i="3"/>
  <c r="D12" i="3"/>
  <c r="B27" i="3" s="1"/>
  <c r="L12" i="3"/>
  <c r="T12" i="3"/>
  <c r="AB12" i="3"/>
  <c r="AJ12" i="3"/>
  <c r="I14" i="3"/>
  <c r="Q14" i="3"/>
  <c r="Y14" i="3"/>
  <c r="AG14" i="3"/>
  <c r="AO14" i="3"/>
  <c r="E64" i="3"/>
  <c r="G7" i="5"/>
  <c r="T7" i="5"/>
  <c r="H9" i="5"/>
  <c r="Q11" i="5"/>
  <c r="V16" i="5"/>
  <c r="X6" i="5" s="1"/>
  <c r="Y6" i="5" s="1"/>
  <c r="X6" i="7"/>
  <c r="Y6" i="7" s="1"/>
  <c r="H10" i="3"/>
  <c r="P10" i="3"/>
  <c r="X10" i="3"/>
  <c r="AF10" i="3"/>
  <c r="AN10" i="3"/>
  <c r="E12" i="3"/>
  <c r="M12" i="3"/>
  <c r="U12" i="3"/>
  <c r="AC12" i="3"/>
  <c r="AK12" i="3"/>
  <c r="B14" i="3"/>
  <c r="J14" i="3"/>
  <c r="R14" i="3"/>
  <c r="Z14" i="3"/>
  <c r="AH14" i="3"/>
  <c r="G16" i="3"/>
  <c r="O16" i="3"/>
  <c r="W16" i="3"/>
  <c r="AE16" i="3"/>
  <c r="AM16" i="3"/>
  <c r="H7" i="5"/>
  <c r="U7" i="5"/>
  <c r="D11" i="5"/>
  <c r="T11" i="5"/>
  <c r="E67" i="5"/>
  <c r="D81" i="5"/>
  <c r="E81" i="5" s="1"/>
  <c r="E81" i="7"/>
  <c r="C14" i="3"/>
  <c r="K14" i="3"/>
  <c r="S14" i="3"/>
  <c r="AA14" i="3"/>
  <c r="AI14" i="3"/>
  <c r="E65" i="3"/>
  <c r="Q7" i="5"/>
  <c r="I7" i="5"/>
  <c r="B76" i="5"/>
  <c r="P7" i="5"/>
  <c r="V18" i="5"/>
  <c r="B75" i="5"/>
  <c r="S7" i="5"/>
  <c r="K7" i="5"/>
  <c r="C7" i="5"/>
  <c r="J7" i="5"/>
  <c r="D76" i="5"/>
  <c r="E76" i="5" s="1"/>
  <c r="R9" i="5"/>
  <c r="J9" i="5"/>
  <c r="B9" i="5"/>
  <c r="D79" i="5"/>
  <c r="E79" i="5" s="1"/>
  <c r="E66" i="5"/>
  <c r="Q9" i="5"/>
  <c r="I9" i="5"/>
  <c r="U9" i="5"/>
  <c r="M9" i="5"/>
  <c r="B83" i="5"/>
  <c r="T9" i="5"/>
  <c r="L9" i="5"/>
  <c r="D9" i="5"/>
  <c r="N9" i="5"/>
  <c r="G11" i="5"/>
  <c r="G7" i="7"/>
  <c r="D84" i="3"/>
  <c r="E84" i="3" s="1"/>
  <c r="D78" i="3"/>
  <c r="E78" i="3" s="1"/>
  <c r="G12" i="3"/>
  <c r="O12" i="3"/>
  <c r="W12" i="3"/>
  <c r="AE12" i="3"/>
  <c r="AM12" i="3"/>
  <c r="D14" i="3"/>
  <c r="L14" i="3"/>
  <c r="T14" i="3"/>
  <c r="AB14" i="3"/>
  <c r="AJ14" i="3"/>
  <c r="E66" i="3"/>
  <c r="B79" i="3"/>
  <c r="D81" i="3"/>
  <c r="E81" i="3" s="1"/>
  <c r="L7" i="5"/>
  <c r="O9" i="5"/>
  <c r="H11" i="5"/>
  <c r="B82" i="5"/>
  <c r="H7" i="7"/>
  <c r="E64" i="7"/>
  <c r="C10" i="3"/>
  <c r="B26" i="3" s="1"/>
  <c r="K10" i="3"/>
  <c r="S10" i="3"/>
  <c r="AA10" i="3"/>
  <c r="AI10" i="3"/>
  <c r="H12" i="3"/>
  <c r="P12" i="3"/>
  <c r="X12" i="3"/>
  <c r="AF12" i="3"/>
  <c r="AN12" i="3"/>
  <c r="E14" i="3"/>
  <c r="M14" i="3"/>
  <c r="U14" i="3"/>
  <c r="AC14" i="3"/>
  <c r="AK14" i="3"/>
  <c r="B16" i="3"/>
  <c r="J16" i="3"/>
  <c r="R16" i="3"/>
  <c r="Z16" i="3"/>
  <c r="AH16" i="3"/>
  <c r="D75" i="3"/>
  <c r="E75" i="3" s="1"/>
  <c r="D79" i="3"/>
  <c r="B7" i="5"/>
  <c r="M7" i="5"/>
  <c r="C9" i="5"/>
  <c r="P9" i="5"/>
  <c r="I11" i="5"/>
  <c r="E82" i="5"/>
  <c r="I7" i="7"/>
  <c r="B76" i="7"/>
  <c r="G13" i="7"/>
  <c r="O13" i="7"/>
  <c r="D80" i="7"/>
  <c r="E80" i="7" s="1"/>
  <c r="F13" i="5"/>
  <c r="N13" i="5"/>
  <c r="G15" i="5"/>
  <c r="O15" i="5"/>
  <c r="F9" i="7"/>
  <c r="N9" i="7"/>
  <c r="G11" i="7"/>
  <c r="O11" i="7"/>
  <c r="H13" i="7"/>
  <c r="P13" i="7"/>
  <c r="I15" i="7"/>
  <c r="Q15" i="7"/>
  <c r="E63" i="7"/>
  <c r="D77" i="7"/>
  <c r="E77" i="7" s="1"/>
  <c r="B82" i="7"/>
  <c r="G13" i="5"/>
  <c r="O13" i="5"/>
  <c r="D75" i="5"/>
  <c r="B80" i="5"/>
  <c r="E80" i="5" s="1"/>
  <c r="G9" i="7"/>
  <c r="O9" i="7"/>
  <c r="X10" i="7"/>
  <c r="Y10" i="7" s="1"/>
  <c r="H11" i="7"/>
  <c r="P11" i="7"/>
  <c r="I13" i="7"/>
  <c r="Q13" i="7"/>
  <c r="B15" i="7"/>
  <c r="J15" i="7"/>
  <c r="R15" i="7"/>
  <c r="B79" i="7"/>
  <c r="E79" i="7" s="1"/>
  <c r="D82" i="7"/>
  <c r="D76" i="7"/>
  <c r="B81" i="7"/>
  <c r="D84" i="7"/>
  <c r="E84" i="7" s="1"/>
  <c r="C13" i="5"/>
  <c r="B27" i="5" s="1"/>
  <c r="K13" i="5"/>
  <c r="S13" i="5"/>
  <c r="E13" i="7"/>
  <c r="B27" i="7" s="1"/>
  <c r="M13" i="7"/>
  <c r="U13" i="7"/>
  <c r="D13" i="5"/>
  <c r="L13" i="5"/>
  <c r="T13" i="5"/>
  <c r="E15" i="5"/>
  <c r="M15" i="5"/>
  <c r="D9" i="7"/>
  <c r="B25" i="7" s="1"/>
  <c r="L9" i="7"/>
  <c r="E11" i="7"/>
  <c r="B26" i="7" s="1"/>
  <c r="M11" i="7"/>
  <c r="U11" i="7"/>
  <c r="F13" i="7"/>
  <c r="N13" i="7"/>
  <c r="G15" i="7"/>
  <c r="O15" i="7"/>
  <c r="D75" i="7"/>
  <c r="E75" i="7" s="1"/>
  <c r="S38" i="1" l="1"/>
  <c r="B21" i="3"/>
  <c r="C44" i="3" s="1"/>
  <c r="AP20" i="3"/>
  <c r="B31" i="3" s="1"/>
  <c r="E44" i="3" s="1"/>
  <c r="AR13" i="3"/>
  <c r="AS13" i="3" s="1"/>
  <c r="B26" i="5"/>
  <c r="AR7" i="3"/>
  <c r="AS7" i="3" s="1"/>
  <c r="E76" i="7"/>
  <c r="B24" i="5"/>
  <c r="B23" i="5" s="1"/>
  <c r="B29" i="5" s="1"/>
  <c r="B66" i="3"/>
  <c r="F61" i="5"/>
  <c r="D61" i="5" s="1"/>
  <c r="B20" i="5"/>
  <c r="C43" i="5" s="1"/>
  <c r="V19" i="5"/>
  <c r="B30" i="5" s="1"/>
  <c r="E43" i="5" s="1"/>
  <c r="B24" i="7"/>
  <c r="B28" i="3"/>
  <c r="X14" i="5"/>
  <c r="Y14" i="5" s="1"/>
  <c r="X12" i="5"/>
  <c r="Y12" i="5" s="1"/>
  <c r="X8" i="5"/>
  <c r="Y8" i="5" s="1"/>
  <c r="B18" i="5" s="1"/>
  <c r="B25" i="5"/>
  <c r="X10" i="5"/>
  <c r="Y10" i="5" s="1"/>
  <c r="X190" i="1"/>
  <c r="AR11" i="3"/>
  <c r="AS11" i="3" s="1"/>
  <c r="J38" i="1"/>
  <c r="B28" i="5"/>
  <c r="B28" i="7"/>
  <c r="E82" i="7"/>
  <c r="E75" i="5"/>
  <c r="B29" i="3"/>
  <c r="V19" i="7"/>
  <c r="B30" i="7" s="1"/>
  <c r="E43" i="7" s="1"/>
  <c r="X14" i="7"/>
  <c r="Y14" i="7" s="1"/>
  <c r="X8" i="7"/>
  <c r="Y8" i="7" s="1"/>
  <c r="B18" i="7" s="1"/>
  <c r="X12" i="7"/>
  <c r="Y12" i="7" s="1"/>
  <c r="E79" i="3"/>
  <c r="AR9" i="3"/>
  <c r="AS9" i="3" s="1"/>
  <c r="B25" i="3"/>
  <c r="B24" i="3" s="1"/>
  <c r="B30" i="3" s="1"/>
  <c r="E63" i="3" s="1"/>
  <c r="I75" i="3" s="1"/>
  <c r="J199" i="1"/>
  <c r="M199" i="1" s="1"/>
  <c r="S11" i="1"/>
  <c r="A56" i="5" l="1"/>
  <c r="A47" i="5"/>
  <c r="B19" i="5"/>
  <c r="B33" i="5" s="1"/>
  <c r="E64" i="5"/>
  <c r="I75" i="5"/>
  <c r="F79" i="3"/>
  <c r="B23" i="7"/>
  <c r="B29" i="7" s="1"/>
  <c r="B19" i="3"/>
  <c r="I77" i="3"/>
  <c r="F77" i="3" s="1"/>
  <c r="I79" i="3"/>
  <c r="I80" i="3"/>
  <c r="F80" i="3" s="1"/>
  <c r="I78" i="3"/>
  <c r="F78" i="3" s="1"/>
  <c r="I76" i="3"/>
  <c r="F76" i="3" s="1"/>
  <c r="I82" i="3"/>
  <c r="F82" i="3" s="1"/>
  <c r="I84" i="3"/>
  <c r="F84" i="3" s="1"/>
  <c r="I83" i="3"/>
  <c r="F83" i="3" s="1"/>
  <c r="I81" i="3"/>
  <c r="F81" i="3" s="1"/>
  <c r="A56" i="7"/>
  <c r="B19" i="7"/>
  <c r="B33" i="7" s="1"/>
  <c r="A47" i="7"/>
  <c r="B64" i="3"/>
  <c r="F75" i="3"/>
  <c r="B65" i="3"/>
  <c r="A52" i="7" l="1"/>
  <c r="A48" i="7"/>
  <c r="L32" i="7"/>
  <c r="L33" i="7"/>
  <c r="A57" i="3"/>
  <c r="A48" i="3"/>
  <c r="B20" i="3"/>
  <c r="B34" i="3" s="1"/>
  <c r="I77" i="5"/>
  <c r="F77" i="5" s="1"/>
  <c r="I80" i="5"/>
  <c r="F80" i="5" s="1"/>
  <c r="I84" i="5"/>
  <c r="F84" i="5" s="1"/>
  <c r="I76" i="5"/>
  <c r="F76" i="5" s="1"/>
  <c r="I79" i="5"/>
  <c r="F79" i="5" s="1"/>
  <c r="I78" i="5"/>
  <c r="F78" i="5" s="1"/>
  <c r="I81" i="5"/>
  <c r="F81" i="5" s="1"/>
  <c r="I83" i="5"/>
  <c r="F83" i="5" s="1"/>
  <c r="I82" i="5"/>
  <c r="F82" i="5" s="1"/>
  <c r="F75" i="5"/>
  <c r="E62" i="7"/>
  <c r="I75" i="7"/>
  <c r="B67" i="5"/>
  <c r="B66" i="5"/>
  <c r="B65" i="5"/>
  <c r="L32" i="5"/>
  <c r="L33" i="5"/>
  <c r="A52" i="5"/>
  <c r="A48" i="5"/>
  <c r="I84" i="7" l="1"/>
  <c r="F84" i="7" s="1"/>
  <c r="I76" i="7"/>
  <c r="F76" i="7" s="1"/>
  <c r="I79" i="7"/>
  <c r="F79" i="7" s="1"/>
  <c r="I82" i="7"/>
  <c r="F82" i="7" s="1"/>
  <c r="I77" i="7"/>
  <c r="F77" i="7" s="1"/>
  <c r="I83" i="7"/>
  <c r="F83" i="7" s="1"/>
  <c r="I78" i="7"/>
  <c r="F78" i="7" s="1"/>
  <c r="I81" i="7"/>
  <c r="F81" i="7" s="1"/>
  <c r="I80" i="7"/>
  <c r="F80" i="7" s="1"/>
  <c r="F75" i="7"/>
  <c r="B65" i="7"/>
  <c r="B63" i="7"/>
  <c r="B64" i="7"/>
  <c r="L33" i="3"/>
  <c r="L34" i="3"/>
  <c r="A49" i="3"/>
  <c r="A53" i="3"/>
</calcChain>
</file>

<file path=xl/sharedStrings.xml><?xml version="1.0" encoding="utf-8"?>
<sst xmlns="http://schemas.openxmlformats.org/spreadsheetml/2006/main" count="620" uniqueCount="147">
  <si>
    <t>CAD dimensions</t>
  </si>
  <si>
    <t>Printed Dimensions</t>
  </si>
  <si>
    <t>Speed</t>
  </si>
  <si>
    <t>2dp</t>
  </si>
  <si>
    <t>Midline</t>
  </si>
  <si>
    <t>Max</t>
  </si>
  <si>
    <t>30 mm 200C</t>
  </si>
  <si>
    <t>Cube</t>
  </si>
  <si>
    <t>1-3 (x)</t>
  </si>
  <si>
    <t>av 1-3</t>
  </si>
  <si>
    <t>2-4 (z)</t>
  </si>
  <si>
    <t>av 2-4</t>
  </si>
  <si>
    <t>avg midline</t>
  </si>
  <si>
    <t>av max</t>
  </si>
  <si>
    <t>x av</t>
  </si>
  <si>
    <t>z av</t>
  </si>
  <si>
    <t>average</t>
  </si>
  <si>
    <t>1dp</t>
  </si>
  <si>
    <t xml:space="preserve">av 1-3 </t>
  </si>
  <si>
    <t xml:space="preserve">av 2-4 </t>
  </si>
  <si>
    <t>av midline</t>
  </si>
  <si>
    <t>70mm 200C</t>
  </si>
  <si>
    <t>50 mm 200C</t>
  </si>
  <si>
    <t>Temperature</t>
  </si>
  <si>
    <t>200C 50mm</t>
  </si>
  <si>
    <t>40 mm/s 200C</t>
  </si>
  <si>
    <t>60 mm/s 200C</t>
  </si>
  <si>
    <t>Scan dimensions</t>
  </si>
  <si>
    <t>(Top face)</t>
  </si>
  <si>
    <t>Second set of measurements</t>
  </si>
  <si>
    <t>x</t>
  </si>
  <si>
    <t>sq</t>
  </si>
  <si>
    <t>x axis
(down)</t>
  </si>
  <si>
    <t>z axis
(across)</t>
  </si>
  <si>
    <t xml:space="preserve">x axis </t>
  </si>
  <si>
    <t>z axis</t>
  </si>
  <si>
    <t>z</t>
  </si>
  <si>
    <t>av</t>
  </si>
  <si>
    <t>Average dimensions</t>
  </si>
  <si>
    <t>Print</t>
  </si>
  <si>
    <t>Axis</t>
  </si>
  <si>
    <t>a</t>
  </si>
  <si>
    <t>b</t>
  </si>
  <si>
    <t>Mid or Max</t>
  </si>
  <si>
    <t>Mid</t>
  </si>
  <si>
    <t>mid</t>
  </si>
  <si>
    <t>max</t>
  </si>
  <si>
    <t>Reading</t>
  </si>
  <si>
    <t>Mean</t>
  </si>
  <si>
    <t>xn - xG</t>
  </si>
  <si>
    <t>(xn - xG)^2</t>
  </si>
  <si>
    <t>(x1)</t>
  </si>
  <si>
    <t>(xi-x1)^2</t>
  </si>
  <si>
    <t>(x2)</t>
  </si>
  <si>
    <t>(xi-x2)^2</t>
  </si>
  <si>
    <t>(x3)</t>
  </si>
  <si>
    <t>(xi-x3)^2</t>
  </si>
  <si>
    <t>grand mean -&gt;</t>
  </si>
  <si>
    <t>(xG)</t>
  </si>
  <si>
    <t>Between group variability:</t>
  </si>
  <si>
    <t xml:space="preserve">SSb = </t>
  </si>
  <si>
    <t>(k)</t>
  </si>
  <si>
    <t>no. of sample means</t>
  </si>
  <si>
    <t>MSb=</t>
  </si>
  <si>
    <t>(N)</t>
  </si>
  <si>
    <t>no. of samples</t>
  </si>
  <si>
    <t>DFb=</t>
  </si>
  <si>
    <t>(n)</t>
  </si>
  <si>
    <t>sample size</t>
  </si>
  <si>
    <t>Within group variability:</t>
  </si>
  <si>
    <t>SSw=</t>
  </si>
  <si>
    <t>SS1=</t>
  </si>
  <si>
    <t>SS2=</t>
  </si>
  <si>
    <t>SS3=</t>
  </si>
  <si>
    <t>MSw=</t>
  </si>
  <si>
    <t>DFw=</t>
  </si>
  <si>
    <t xml:space="preserve">F = </t>
  </si>
  <si>
    <t>MSb/MSw</t>
  </si>
  <si>
    <t>if F&gt;Fcrit</t>
  </si>
  <si>
    <t>reject null hypothesis</t>
  </si>
  <si>
    <t>(significant diff)</t>
  </si>
  <si>
    <t>F&gt;Fcrit</t>
  </si>
  <si>
    <t>F=</t>
  </si>
  <si>
    <t>if F&lt;Fcrit</t>
  </si>
  <si>
    <t>accept null hypothesis</t>
  </si>
  <si>
    <t>(no significant diff)</t>
  </si>
  <si>
    <t>F&lt;Fcrit</t>
  </si>
  <si>
    <t>Calculated Fcrit:</t>
  </si>
  <si>
    <t>https://www.danielsoper.com/statcalc/calculator.aspx?id=4</t>
  </si>
  <si>
    <t>for a=0.05</t>
  </si>
  <si>
    <t>df1=</t>
  </si>
  <si>
    <t>df2=</t>
  </si>
  <si>
    <t>Eta squared= SSb/SStotal</t>
  </si>
  <si>
    <t>small effect</t>
  </si>
  <si>
    <t>https://www.spss-tutorials.com/effect-size/#:~:text=ANOVA%20%2D%20(Partial)%20Eta%20Squared&amp;text=%CE%B72%20%3D%200.01%20indicates%20a,0.14%20indicates%20a%20large%20effect.</t>
  </si>
  <si>
    <t>% of difference was due to approach used</t>
  </si>
  <si>
    <t>med effect</t>
  </si>
  <si>
    <t>IDV had</t>
  </si>
  <si>
    <t>medium</t>
  </si>
  <si>
    <t>effect on differences</t>
  </si>
  <si>
    <t>large effect</t>
  </si>
  <si>
    <t>cohen's f=</t>
  </si>
  <si>
    <t>sqrt(eta sq^2/(1- eta sq^2))</t>
  </si>
  <si>
    <t>small</t>
  </si>
  <si>
    <t>w^2=</t>
  </si>
  <si>
    <t xml:space="preserve">SSb - (dfb)(MSw) / SSb+SSw+MSw </t>
  </si>
  <si>
    <t>less biased than eta sq</t>
  </si>
  <si>
    <t>Tukey's HSD</t>
  </si>
  <si>
    <t>q=|x1-x2|/sqrt(MSw/n)</t>
  </si>
  <si>
    <t>https://www.sfu.ca/~jackd/Stat302/Wk04-2_Full.pdf</t>
  </si>
  <si>
    <t>MSw/n</t>
  </si>
  <si>
    <t>50 v 70</t>
  </si>
  <si>
    <t>|x1-x2|</t>
  </si>
  <si>
    <t>30 v 50</t>
  </si>
  <si>
    <t>30 v 70</t>
  </si>
  <si>
    <t>q value</t>
  </si>
  <si>
    <t>https://www.socscistatistics.com/pvalues/qcalculator.aspx</t>
  </si>
  <si>
    <t>https://www.stat.purdue.edu/~lingsong/teaching/2018fall/q-table.pdf</t>
  </si>
  <si>
    <t>https://elvers.us/stats/tables/qprobability.html</t>
  </si>
  <si>
    <t>x4</t>
  </si>
  <si>
    <t>(xi-x4)^2</t>
  </si>
  <si>
    <t>x5</t>
  </si>
  <si>
    <t>(xi-x5)^2</t>
  </si>
  <si>
    <t>SS4=</t>
  </si>
  <si>
    <t>SS5=</t>
  </si>
  <si>
    <t>Free Critical F-value Calculator</t>
  </si>
  <si>
    <t>large</t>
  </si>
  <si>
    <t>q(5,195) =</t>
  </si>
  <si>
    <t>x1</t>
  </si>
  <si>
    <t>x2</t>
  </si>
  <si>
    <t>Midline dimensions</t>
  </si>
  <si>
    <t>https://www.analyticsvidhya.com/blog/2018/01/anova-analysis-of-variance/#h2_6</t>
  </si>
  <si>
    <t>&gt; 0.01</t>
  </si>
  <si>
    <t>Effect Size in Statistics - The Ultimate Guide</t>
  </si>
  <si>
    <t>&gt; 0.06</t>
  </si>
  <si>
    <t>IVD had</t>
  </si>
  <si>
    <t>&gt; 0.14</t>
  </si>
  <si>
    <t>med</t>
  </si>
  <si>
    <t>bonferroni correction</t>
  </si>
  <si>
    <t>atest=</t>
  </si>
  <si>
    <t>aexp/k</t>
  </si>
  <si>
    <t>aexp=</t>
  </si>
  <si>
    <t>loss of power</t>
  </si>
  <si>
    <t>=</t>
  </si>
  <si>
    <t>k=</t>
  </si>
  <si>
    <t>q(5,95) =</t>
  </si>
  <si>
    <t>Max dimensions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</si>
</sst>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\-d"/>
    <numFmt numFmtId="165" formatCode="0.0"/>
    <numFmt numFmtId="166" formatCode="0.00000"/>
    <numFmt numFmtId="167" formatCode="0.000"/>
    <numFmt numFmtId="168" formatCode="0.00000000000"/>
    <numFmt numFmtId="169" formatCode="0.0000"/>
  </numFmts>
  <fonts count="31">
    <font>
      <sz val="11"/>
      <color theme="1"/>
      <name val="Calibri"/>
      <scheme val="minor"/>
    </font>
    <font>
      <b/>
      <sz val="8"/>
      <color theme="1"/>
      <name val="Comfortaa"/>
    </font>
    <font>
      <sz val="8"/>
      <color theme="1"/>
      <name val="Comfortaa"/>
    </font>
    <font>
      <b/>
      <sz val="8"/>
      <color rgb="FF000000"/>
      <name val="Comfortaa"/>
    </font>
    <font>
      <sz val="8"/>
      <color rgb="FF000000"/>
      <name val="Comfortaa"/>
    </font>
    <font>
      <b/>
      <sz val="10"/>
      <color rgb="FF000000"/>
      <name val="Comfortaa"/>
    </font>
    <font>
      <i/>
      <sz val="8"/>
      <color rgb="FF000000"/>
      <name val="Comfortaa"/>
    </font>
    <font>
      <sz val="11"/>
      <color theme="1"/>
      <name val="Calibri"/>
      <scheme val="minor"/>
    </font>
    <font>
      <sz val="8"/>
      <color rgb="FFEFEFEF"/>
      <name val="Comfortaa"/>
    </font>
    <font>
      <sz val="8"/>
      <color rgb="FF999999"/>
      <name val="Comfortaa"/>
    </font>
    <font>
      <i/>
      <sz val="8"/>
      <color theme="1"/>
      <name val="Comfortaa"/>
    </font>
    <font>
      <sz val="8"/>
      <color rgb="FFB7B7B7"/>
      <name val="Comfortaa"/>
    </font>
    <font>
      <sz val="11"/>
      <color theme="1"/>
      <name val="Calibri"/>
    </font>
    <font>
      <i/>
      <strike/>
      <sz val="8"/>
      <color theme="1"/>
      <name val="Comfortaa"/>
    </font>
    <font>
      <i/>
      <sz val="8"/>
      <color rgb="FF999999"/>
      <name val="Comfortaa"/>
    </font>
    <font>
      <b/>
      <i/>
      <sz val="8"/>
      <color theme="1"/>
      <name val="Comfortaa"/>
    </font>
    <font>
      <sz val="11"/>
      <color rgb="FF999999"/>
      <name val="Calibri"/>
      <scheme val="minor"/>
    </font>
    <font>
      <i/>
      <strike/>
      <sz val="8"/>
      <color rgb="FF999999"/>
      <name val="Comfortaa"/>
    </font>
    <font>
      <sz val="11"/>
      <color rgb="FF666666"/>
      <name val="Calibri"/>
      <scheme val="minor"/>
    </font>
    <font>
      <i/>
      <strike/>
      <sz val="8"/>
      <color rgb="FF666666"/>
      <name val="Comfortaa"/>
    </font>
    <font>
      <i/>
      <sz val="8"/>
      <color rgb="FF666666"/>
      <name val="Comfortaa"/>
    </font>
    <font>
      <sz val="8"/>
      <color rgb="FF666666"/>
      <name val="Comfortaa"/>
    </font>
    <font>
      <sz val="11"/>
      <name val="Calibri"/>
    </font>
    <font>
      <i/>
      <sz val="8"/>
      <color rgb="FFB7B7B7"/>
      <name val="Comfortaa"/>
    </font>
    <font>
      <u/>
      <sz val="8"/>
      <color rgb="FF0000FF"/>
      <name val="Comfortaa"/>
    </font>
    <font>
      <u/>
      <sz val="8"/>
      <color rgb="FF0563C1"/>
      <name val="Comfortaa"/>
    </font>
    <font>
      <u/>
      <sz val="8"/>
      <color rgb="FF0000FF"/>
      <name val="Comfortaa"/>
    </font>
    <font>
      <u/>
      <sz val="8"/>
      <color rgb="FF0000FF"/>
      <name val="Comfortaa"/>
    </font>
    <font>
      <sz val="11"/>
      <color rgb="FFF7981D"/>
      <name val="Inconsolata"/>
    </font>
    <font>
      <sz val="11"/>
      <color rgb="FF000000"/>
      <name val="Inconsolata"/>
    </font>
    <font>
      <sz val="8"/>
      <color rgb="FF000000"/>
      <name val="Docs-Comfortaa"/>
    </font>
  </fonts>
  <fills count="17">
    <fill>
      <patternFill patternType="none"/>
    </fill>
    <fill>
      <patternFill patternType="gray125"/>
    </fill>
    <fill>
      <patternFill patternType="solid">
        <fgColor rgb="FFEAD1DC"/>
        <bgColor rgb="FFEAD1DC"/>
      </patternFill>
    </fill>
    <fill>
      <patternFill patternType="solid">
        <fgColor rgb="FFC27BA0"/>
        <bgColor rgb="FFC27BA0"/>
      </patternFill>
    </fill>
    <fill>
      <patternFill patternType="solid">
        <fgColor rgb="FFD9D2E9"/>
        <bgColor rgb="FFD9D2E9"/>
      </patternFill>
    </fill>
    <fill>
      <patternFill patternType="solid">
        <fgColor rgb="FFD5A6BD"/>
        <bgColor rgb="FFD5A6BD"/>
      </patternFill>
    </fill>
    <fill>
      <patternFill patternType="solid">
        <fgColor rgb="FFFFFF00"/>
        <bgColor rgb="FFFFFF00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B6D7A8"/>
        <bgColor rgb="FFB6D7A8"/>
      </patternFill>
    </fill>
    <fill>
      <patternFill patternType="solid">
        <fgColor rgb="FFFFF2CC"/>
        <bgColor rgb="FFFFF2CC"/>
      </patternFill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  <fill>
      <patternFill patternType="solid">
        <fgColor rgb="FFF9CB9C"/>
        <bgColor rgb="FFF9CB9C"/>
      </patternFill>
    </fill>
    <fill>
      <patternFill patternType="solid">
        <fgColor rgb="FFF6B26B"/>
        <bgColor rgb="FFF6B26B"/>
      </patternFill>
    </fill>
    <fill>
      <patternFill patternType="solid">
        <fgColor rgb="FFE69138"/>
        <bgColor rgb="FFE69138"/>
      </patternFill>
    </fill>
    <fill>
      <patternFill patternType="solid">
        <fgColor rgb="FF783F04"/>
        <bgColor rgb="FF783F04"/>
      </patternFill>
    </fill>
  </fills>
  <borders count="3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/>
      <top/>
      <bottom/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2" fillId="2" borderId="0" xfId="0" applyFont="1" applyFill="1"/>
    <xf numFmtId="0" fontId="5" fillId="0" borderId="0" xfId="0" applyFont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2" fillId="0" borderId="5" xfId="0" applyFont="1" applyBorder="1"/>
    <xf numFmtId="2" fontId="4" fillId="0" borderId="6" xfId="0" applyNumberFormat="1" applyFont="1" applyBorder="1"/>
    <xf numFmtId="0" fontId="4" fillId="0" borderId="5" xfId="0" applyFont="1" applyBorder="1"/>
    <xf numFmtId="0" fontId="6" fillId="2" borderId="0" xfId="0" applyFont="1" applyFill="1"/>
    <xf numFmtId="0" fontId="4" fillId="0" borderId="7" xfId="0" applyFont="1" applyBorder="1"/>
    <xf numFmtId="164" fontId="4" fillId="0" borderId="1" xfId="0" applyNumberFormat="1" applyFont="1" applyBorder="1"/>
    <xf numFmtId="0" fontId="4" fillId="0" borderId="1" xfId="0" applyFont="1" applyBorder="1"/>
    <xf numFmtId="0" fontId="4" fillId="0" borderId="8" xfId="0" applyFont="1" applyBorder="1"/>
    <xf numFmtId="0" fontId="2" fillId="0" borderId="9" xfId="0" applyFont="1" applyBorder="1"/>
    <xf numFmtId="164" fontId="4" fillId="0" borderId="10" xfId="0" applyNumberFormat="1" applyFont="1" applyBorder="1"/>
    <xf numFmtId="164" fontId="2" fillId="0" borderId="8" xfId="0" applyNumberFormat="1" applyFont="1" applyBorder="1"/>
    <xf numFmtId="0" fontId="2" fillId="0" borderId="8" xfId="0" applyFont="1" applyBorder="1"/>
    <xf numFmtId="0" fontId="4" fillId="0" borderId="9" xfId="0" applyFont="1" applyBorder="1"/>
    <xf numFmtId="0" fontId="7" fillId="2" borderId="0" xfId="0" applyFont="1" applyFill="1"/>
    <xf numFmtId="2" fontId="4" fillId="0" borderId="11" xfId="0" applyNumberFormat="1" applyFont="1" applyBorder="1"/>
    <xf numFmtId="2" fontId="4" fillId="0" borderId="0" xfId="0" applyNumberFormat="1" applyFont="1"/>
    <xf numFmtId="2" fontId="8" fillId="0" borderId="0" xfId="0" applyNumberFormat="1" applyFont="1"/>
    <xf numFmtId="2" fontId="9" fillId="0" borderId="0" xfId="0" applyNumberFormat="1" applyFont="1"/>
    <xf numFmtId="2" fontId="2" fillId="0" borderId="12" xfId="0" applyNumberFormat="1" applyFont="1" applyBorder="1"/>
    <xf numFmtId="2" fontId="9" fillId="0" borderId="12" xfId="0" applyNumberFormat="1" applyFont="1" applyBorder="1"/>
    <xf numFmtId="0" fontId="10" fillId="0" borderId="0" xfId="0" applyFont="1"/>
    <xf numFmtId="0" fontId="4" fillId="2" borderId="0" xfId="0" applyFont="1" applyFill="1"/>
    <xf numFmtId="2" fontId="2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/>
    </xf>
    <xf numFmtId="2" fontId="4" fillId="0" borderId="13" xfId="0" applyNumberFormat="1" applyFont="1" applyBorder="1"/>
    <xf numFmtId="2" fontId="4" fillId="0" borderId="14" xfId="0" applyNumberFormat="1" applyFont="1" applyBorder="1"/>
    <xf numFmtId="2" fontId="8" fillId="0" borderId="14" xfId="0" applyNumberFormat="1" applyFont="1" applyBorder="1"/>
    <xf numFmtId="2" fontId="9" fillId="0" borderId="14" xfId="0" applyNumberFormat="1" applyFont="1" applyBorder="1"/>
    <xf numFmtId="2" fontId="2" fillId="0" borderId="15" xfId="0" applyNumberFormat="1" applyFont="1" applyBorder="1"/>
    <xf numFmtId="2" fontId="9" fillId="0" borderId="15" xfId="0" applyNumberFormat="1" applyFont="1" applyBorder="1"/>
    <xf numFmtId="2" fontId="4" fillId="0" borderId="16" xfId="0" applyNumberFormat="1" applyFont="1" applyBorder="1"/>
    <xf numFmtId="2" fontId="9" fillId="0" borderId="16" xfId="0" applyNumberFormat="1" applyFont="1" applyBorder="1"/>
    <xf numFmtId="2" fontId="2" fillId="0" borderId="16" xfId="0" applyNumberFormat="1" applyFont="1" applyBorder="1"/>
    <xf numFmtId="0" fontId="2" fillId="0" borderId="6" xfId="0" applyFont="1" applyBorder="1"/>
    <xf numFmtId="0" fontId="2" fillId="0" borderId="4" xfId="0" applyFont="1" applyBorder="1"/>
    <xf numFmtId="2" fontId="4" fillId="0" borderId="4" xfId="0" applyNumberFormat="1" applyFont="1" applyBorder="1"/>
    <xf numFmtId="2" fontId="4" fillId="0" borderId="5" xfId="0" applyNumberFormat="1" applyFont="1" applyBorder="1"/>
    <xf numFmtId="164" fontId="2" fillId="0" borderId="10" xfId="0" applyNumberFormat="1" applyFont="1" applyBorder="1"/>
    <xf numFmtId="164" fontId="4" fillId="0" borderId="8" xfId="0" applyNumberFormat="1" applyFont="1" applyBorder="1"/>
    <xf numFmtId="165" fontId="2" fillId="0" borderId="11" xfId="0" applyNumberFormat="1" applyFont="1" applyBorder="1"/>
    <xf numFmtId="165" fontId="2" fillId="0" borderId="0" xfId="0" applyNumberFormat="1" applyFont="1"/>
    <xf numFmtId="165" fontId="4" fillId="0" borderId="0" xfId="0" applyNumberFormat="1" applyFont="1"/>
    <xf numFmtId="165" fontId="4" fillId="0" borderId="12" xfId="0" applyNumberFormat="1" applyFont="1" applyBorder="1"/>
    <xf numFmtId="165" fontId="2" fillId="0" borderId="12" xfId="0" applyNumberFormat="1" applyFont="1" applyBorder="1"/>
    <xf numFmtId="2" fontId="9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13" xfId="0" applyNumberFormat="1" applyFont="1" applyBorder="1"/>
    <xf numFmtId="165" fontId="2" fillId="0" borderId="14" xfId="0" applyNumberFormat="1" applyFont="1" applyBorder="1"/>
    <xf numFmtId="165" fontId="4" fillId="0" borderId="14" xfId="0" applyNumberFormat="1" applyFont="1" applyBorder="1"/>
    <xf numFmtId="165" fontId="4" fillId="0" borderId="15" xfId="0" applyNumberFormat="1" applyFont="1" applyBorder="1"/>
    <xf numFmtId="165" fontId="2" fillId="0" borderId="15" xfId="0" applyNumberFormat="1" applyFont="1" applyBorder="1"/>
    <xf numFmtId="165" fontId="4" fillId="0" borderId="16" xfId="0" applyNumberFormat="1" applyFont="1" applyBorder="1"/>
    <xf numFmtId="165" fontId="2" fillId="0" borderId="16" xfId="0" applyNumberFormat="1" applyFont="1" applyBorder="1"/>
    <xf numFmtId="0" fontId="6" fillId="3" borderId="0" xfId="0" applyFont="1" applyFill="1"/>
    <xf numFmtId="0" fontId="4" fillId="0" borderId="6" xfId="0" applyFont="1" applyBorder="1"/>
    <xf numFmtId="0" fontId="4" fillId="3" borderId="0" xfId="0" applyFont="1" applyFill="1"/>
    <xf numFmtId="164" fontId="4" fillId="0" borderId="11" xfId="0" applyNumberFormat="1" applyFont="1" applyBorder="1"/>
    <xf numFmtId="164" fontId="4" fillId="0" borderId="0" xfId="0" applyNumberFormat="1" applyFont="1"/>
    <xf numFmtId="0" fontId="2" fillId="0" borderId="12" xfId="0" applyFont="1" applyBorder="1"/>
    <xf numFmtId="164" fontId="2" fillId="0" borderId="0" xfId="0" applyNumberFormat="1" applyFont="1"/>
    <xf numFmtId="0" fontId="11" fillId="0" borderId="0" xfId="0" applyFont="1"/>
    <xf numFmtId="0" fontId="4" fillId="0" borderId="12" xfId="0" applyFont="1" applyBorder="1"/>
    <xf numFmtId="2" fontId="11" fillId="0" borderId="0" xfId="0" applyNumberFormat="1" applyFont="1"/>
    <xf numFmtId="2" fontId="4" fillId="0" borderId="12" xfId="0" applyNumberFormat="1" applyFont="1" applyBorder="1"/>
    <xf numFmtId="2" fontId="11" fillId="0" borderId="14" xfId="0" applyNumberFormat="1" applyFont="1" applyBorder="1"/>
    <xf numFmtId="2" fontId="4" fillId="0" borderId="15" xfId="0" applyNumberFormat="1" applyFont="1" applyBorder="1"/>
    <xf numFmtId="165" fontId="4" fillId="0" borderId="11" xfId="0" applyNumberFormat="1" applyFont="1" applyBorder="1"/>
    <xf numFmtId="165" fontId="4" fillId="0" borderId="13" xfId="0" applyNumberFormat="1" applyFont="1" applyBorder="1"/>
    <xf numFmtId="0" fontId="2" fillId="3" borderId="0" xfId="0" applyFont="1" applyFill="1"/>
    <xf numFmtId="0" fontId="2" fillId="4" borderId="0" xfId="0" applyFont="1" applyFill="1"/>
    <xf numFmtId="0" fontId="6" fillId="4" borderId="0" xfId="0" applyFont="1" applyFill="1"/>
    <xf numFmtId="0" fontId="4" fillId="4" borderId="0" xfId="0" applyFont="1" applyFill="1"/>
    <xf numFmtId="0" fontId="4" fillId="5" borderId="0" xfId="0" applyFont="1" applyFill="1"/>
    <xf numFmtId="0" fontId="1" fillId="0" borderId="17" xfId="0" applyFont="1" applyBorder="1"/>
    <xf numFmtId="0" fontId="10" fillId="0" borderId="17" xfId="0" applyFont="1" applyBorder="1"/>
    <xf numFmtId="0" fontId="7" fillId="0" borderId="17" xfId="0" applyFont="1" applyBorder="1"/>
    <xf numFmtId="0" fontId="2" fillId="0" borderId="17" xfId="0" applyFont="1" applyBorder="1"/>
    <xf numFmtId="0" fontId="2" fillId="6" borderId="18" xfId="0" applyFont="1" applyFill="1" applyBorder="1"/>
    <xf numFmtId="0" fontId="12" fillId="6" borderId="18" xfId="0" applyFont="1" applyFill="1" applyBorder="1"/>
    <xf numFmtId="0" fontId="12" fillId="0" borderId="17" xfId="0" applyFont="1" applyBorder="1"/>
    <xf numFmtId="0" fontId="12" fillId="0" borderId="0" xfId="0" applyFont="1"/>
    <xf numFmtId="0" fontId="4" fillId="7" borderId="3" xfId="0" applyFont="1" applyFill="1" applyBorder="1"/>
    <xf numFmtId="0" fontId="2" fillId="8" borderId="0" xfId="0" applyFont="1" applyFill="1" applyAlignment="1">
      <alignment horizontal="right"/>
    </xf>
    <xf numFmtId="0" fontId="2" fillId="9" borderId="0" xfId="0" applyFont="1" applyFill="1"/>
    <xf numFmtId="0" fontId="2" fillId="0" borderId="7" xfId="0" applyFont="1" applyBorder="1"/>
    <xf numFmtId="0" fontId="12" fillId="0" borderId="1" xfId="0" applyFont="1" applyBorder="1"/>
    <xf numFmtId="0" fontId="12" fillId="7" borderId="1" xfId="0" applyFont="1" applyFill="1" applyBorder="1"/>
    <xf numFmtId="0" fontId="12" fillId="0" borderId="19" xfId="0" applyFont="1" applyBorder="1"/>
    <xf numFmtId="0" fontId="4" fillId="7" borderId="1" xfId="0" applyFont="1" applyFill="1" applyBorder="1"/>
    <xf numFmtId="0" fontId="2" fillId="8" borderId="0" xfId="0" applyFont="1" applyFill="1"/>
    <xf numFmtId="0" fontId="2" fillId="0" borderId="19" xfId="0" applyFont="1" applyBorder="1"/>
    <xf numFmtId="2" fontId="4" fillId="7" borderId="0" xfId="0" applyNumberFormat="1" applyFont="1" applyFill="1"/>
    <xf numFmtId="0" fontId="13" fillId="0" borderId="0" xfId="0" applyFont="1"/>
    <xf numFmtId="0" fontId="13" fillId="0" borderId="0" xfId="0" applyFont="1" applyAlignment="1">
      <alignment horizontal="center"/>
    </xf>
    <xf numFmtId="2" fontId="2" fillId="0" borderId="11" xfId="0" applyNumberFormat="1" applyFont="1" applyBorder="1" applyAlignment="1">
      <alignment horizontal="right"/>
    </xf>
    <xf numFmtId="2" fontId="2" fillId="0" borderId="0" xfId="0" applyNumberFormat="1" applyFont="1" applyAlignment="1">
      <alignment horizontal="right"/>
    </xf>
    <xf numFmtId="2" fontId="12" fillId="7" borderId="0" xfId="0" applyNumberFormat="1" applyFont="1" applyFill="1"/>
    <xf numFmtId="2" fontId="2" fillId="10" borderId="0" xfId="0" applyNumberFormat="1" applyFont="1" applyFill="1" applyAlignment="1">
      <alignment horizontal="right"/>
    </xf>
    <xf numFmtId="2" fontId="2" fillId="0" borderId="12" xfId="0" applyNumberFormat="1" applyFont="1" applyBorder="1" applyAlignment="1">
      <alignment horizontal="right"/>
    </xf>
    <xf numFmtId="2" fontId="12" fillId="0" borderId="0" xfId="0" applyNumberFormat="1" applyFont="1"/>
    <xf numFmtId="0" fontId="10" fillId="0" borderId="0" xfId="0" applyFont="1" applyAlignment="1">
      <alignment horizontal="center"/>
    </xf>
    <xf numFmtId="2" fontId="14" fillId="0" borderId="0" xfId="0" applyNumberFormat="1" applyFont="1"/>
    <xf numFmtId="2" fontId="10" fillId="0" borderId="0" xfId="0" applyNumberFormat="1" applyFont="1"/>
    <xf numFmtId="2" fontId="4" fillId="7" borderId="14" xfId="0" applyNumberFormat="1" applyFont="1" applyFill="1" applyBorder="1"/>
    <xf numFmtId="2" fontId="2" fillId="0" borderId="13" xfId="0" applyNumberFormat="1" applyFont="1" applyBorder="1" applyAlignment="1">
      <alignment horizontal="right"/>
    </xf>
    <xf numFmtId="2" fontId="2" fillId="0" borderId="14" xfId="0" applyNumberFormat="1" applyFont="1" applyBorder="1" applyAlignment="1">
      <alignment horizontal="right"/>
    </xf>
    <xf numFmtId="2" fontId="12" fillId="7" borderId="14" xfId="0" applyNumberFormat="1" applyFont="1" applyFill="1" applyBorder="1"/>
    <xf numFmtId="2" fontId="2" fillId="0" borderId="15" xfId="0" applyNumberFormat="1" applyFont="1" applyBorder="1" applyAlignment="1">
      <alignment horizontal="right"/>
    </xf>
    <xf numFmtId="2" fontId="15" fillId="0" borderId="0" xfId="0" applyNumberFormat="1" applyFont="1"/>
    <xf numFmtId="2" fontId="12" fillId="0" borderId="14" xfId="0" applyNumberFormat="1" applyFont="1" applyBorder="1"/>
    <xf numFmtId="2" fontId="2" fillId="7" borderId="4" xfId="0" applyNumberFormat="1" applyFont="1" applyFill="1" applyBorder="1"/>
    <xf numFmtId="0" fontId="2" fillId="0" borderId="0" xfId="0" applyFont="1" applyAlignment="1">
      <alignment horizontal="right"/>
    </xf>
    <xf numFmtId="2" fontId="2" fillId="0" borderId="7" xfId="0" applyNumberFormat="1" applyFont="1" applyBorder="1"/>
    <xf numFmtId="2" fontId="12" fillId="0" borderId="1" xfId="0" applyNumberFormat="1" applyFont="1" applyBorder="1"/>
    <xf numFmtId="2" fontId="12" fillId="7" borderId="1" xfId="0" applyNumberFormat="1" applyFont="1" applyFill="1" applyBorder="1"/>
    <xf numFmtId="2" fontId="2" fillId="0" borderId="1" xfId="0" applyNumberFormat="1" applyFont="1" applyBorder="1"/>
    <xf numFmtId="2" fontId="12" fillId="0" borderId="19" xfId="0" applyNumberFormat="1" applyFont="1" applyBorder="1"/>
    <xf numFmtId="164" fontId="2" fillId="7" borderId="8" xfId="0" applyNumberFormat="1" applyFont="1" applyFill="1" applyBorder="1"/>
    <xf numFmtId="164" fontId="2" fillId="0" borderId="7" xfId="0" applyNumberFormat="1" applyFont="1" applyBorder="1"/>
    <xf numFmtId="164" fontId="2" fillId="0" borderId="1" xfId="0" applyNumberFormat="1" applyFont="1" applyBorder="1"/>
    <xf numFmtId="164" fontId="12" fillId="7" borderId="1" xfId="0" applyNumberFormat="1" applyFont="1" applyFill="1" applyBorder="1"/>
    <xf numFmtId="165" fontId="9" fillId="0" borderId="11" xfId="0" applyNumberFormat="1" applyFont="1" applyBorder="1"/>
    <xf numFmtId="165" fontId="9" fillId="0" borderId="0" xfId="0" applyNumberFormat="1" applyFont="1"/>
    <xf numFmtId="165" fontId="2" fillId="7" borderId="0" xfId="0" applyNumberFormat="1" applyFont="1" applyFill="1"/>
    <xf numFmtId="165" fontId="9" fillId="0" borderId="12" xfId="0" applyNumberFormat="1" applyFont="1" applyBorder="1"/>
    <xf numFmtId="165" fontId="9" fillId="0" borderId="11" xfId="0" applyNumberFormat="1" applyFont="1" applyBorder="1" applyAlignment="1">
      <alignment horizontal="right"/>
    </xf>
    <xf numFmtId="165" fontId="9" fillId="0" borderId="0" xfId="0" applyNumberFormat="1" applyFont="1" applyAlignment="1">
      <alignment horizontal="right"/>
    </xf>
    <xf numFmtId="165" fontId="12" fillId="7" borderId="0" xfId="0" applyNumberFormat="1" applyFont="1" applyFill="1"/>
    <xf numFmtId="165" fontId="9" fillId="0" borderId="12" xfId="0" applyNumberFormat="1" applyFont="1" applyBorder="1" applyAlignment="1">
      <alignment horizontal="right"/>
    </xf>
    <xf numFmtId="0" fontId="16" fillId="0" borderId="0" xfId="0" applyFont="1"/>
    <xf numFmtId="0" fontId="17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165" fontId="9" fillId="0" borderId="13" xfId="0" applyNumberFormat="1" applyFont="1" applyBorder="1"/>
    <xf numFmtId="165" fontId="9" fillId="0" borderId="14" xfId="0" applyNumberFormat="1" applyFont="1" applyBorder="1"/>
    <xf numFmtId="165" fontId="2" fillId="7" borderId="14" xfId="0" applyNumberFormat="1" applyFont="1" applyFill="1" applyBorder="1"/>
    <xf numFmtId="165" fontId="9" fillId="0" borderId="13" xfId="0" applyNumberFormat="1" applyFont="1" applyBorder="1" applyAlignment="1">
      <alignment horizontal="right"/>
    </xf>
    <xf numFmtId="165" fontId="9" fillId="0" borderId="14" xfId="0" applyNumberFormat="1" applyFont="1" applyBorder="1" applyAlignment="1">
      <alignment horizontal="right"/>
    </xf>
    <xf numFmtId="165" fontId="12" fillId="7" borderId="14" xfId="0" applyNumberFormat="1" applyFont="1" applyFill="1" applyBorder="1"/>
    <xf numFmtId="165" fontId="9" fillId="0" borderId="15" xfId="0" applyNumberFormat="1" applyFont="1" applyBorder="1" applyAlignment="1">
      <alignment horizontal="right"/>
    </xf>
    <xf numFmtId="2" fontId="9" fillId="0" borderId="14" xfId="0" applyNumberFormat="1" applyFont="1" applyBorder="1" applyAlignment="1">
      <alignment horizontal="center"/>
    </xf>
    <xf numFmtId="165" fontId="9" fillId="0" borderId="16" xfId="0" applyNumberFormat="1" applyFont="1" applyBorder="1"/>
    <xf numFmtId="2" fontId="12" fillId="0" borderId="12" xfId="0" applyNumberFormat="1" applyFont="1" applyBorder="1"/>
    <xf numFmtId="0" fontId="9" fillId="0" borderId="12" xfId="0" applyFont="1" applyBorder="1"/>
    <xf numFmtId="0" fontId="6" fillId="5" borderId="0" xfId="0" applyFont="1" applyFill="1"/>
    <xf numFmtId="2" fontId="2" fillId="0" borderId="19" xfId="0" applyNumberFormat="1" applyFont="1" applyBorder="1"/>
    <xf numFmtId="2" fontId="1" fillId="0" borderId="0" xfId="0" applyNumberFormat="1" applyFont="1"/>
    <xf numFmtId="2" fontId="4" fillId="7" borderId="4" xfId="0" applyNumberFormat="1" applyFont="1" applyFill="1" applyBorder="1"/>
    <xf numFmtId="164" fontId="4" fillId="7" borderId="8" xfId="0" applyNumberFormat="1" applyFont="1" applyFill="1" applyBorder="1"/>
    <xf numFmtId="165" fontId="9" fillId="7" borderId="0" xfId="0" applyNumberFormat="1" applyFont="1" applyFill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2" fontId="21" fillId="0" borderId="0" xfId="0" applyNumberFormat="1" applyFont="1"/>
    <xf numFmtId="2" fontId="21" fillId="0" borderId="0" xfId="0" applyNumberFormat="1" applyFont="1" applyAlignment="1">
      <alignment horizontal="center"/>
    </xf>
    <xf numFmtId="165" fontId="9" fillId="7" borderId="14" xfId="0" applyNumberFormat="1" applyFont="1" applyFill="1" applyBorder="1"/>
    <xf numFmtId="2" fontId="21" fillId="0" borderId="14" xfId="0" applyNumberFormat="1" applyFont="1" applyBorder="1" applyAlignment="1">
      <alignment horizontal="center"/>
    </xf>
    <xf numFmtId="165" fontId="21" fillId="0" borderId="16" xfId="0" applyNumberFormat="1" applyFont="1" applyBorder="1"/>
    <xf numFmtId="0" fontId="21" fillId="0" borderId="12" xfId="0" applyFont="1" applyBorder="1"/>
    <xf numFmtId="165" fontId="21" fillId="0" borderId="15" xfId="0" applyNumberFormat="1" applyFont="1" applyBorder="1" applyAlignment="1">
      <alignment horizontal="right"/>
    </xf>
    <xf numFmtId="0" fontId="2" fillId="5" borderId="0" xfId="0" applyFont="1" applyFill="1"/>
    <xf numFmtId="0" fontId="12" fillId="0" borderId="14" xfId="0" applyFont="1" applyBorder="1"/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11" borderId="23" xfId="0" applyFont="1" applyFill="1" applyBorder="1" applyAlignment="1">
      <alignment horizontal="center"/>
    </xf>
    <xf numFmtId="0" fontId="2" fillId="11" borderId="0" xfId="0" applyFont="1" applyFill="1" applyAlignment="1">
      <alignment horizontal="center"/>
    </xf>
    <xf numFmtId="0" fontId="2" fillId="0" borderId="24" xfId="0" applyFont="1" applyBorder="1" applyAlignment="1">
      <alignment horizontal="center"/>
    </xf>
    <xf numFmtId="0" fontId="2" fillId="11" borderId="23" xfId="0" applyFont="1" applyFill="1" applyBorder="1"/>
    <xf numFmtId="0" fontId="2" fillId="11" borderId="0" xfId="0" applyFont="1" applyFill="1"/>
    <xf numFmtId="0" fontId="2" fillId="0" borderId="24" xfId="0" applyFont="1" applyBorder="1"/>
    <xf numFmtId="1" fontId="2" fillId="0" borderId="0" xfId="0" applyNumberFormat="1" applyFont="1"/>
    <xf numFmtId="2" fontId="2" fillId="11" borderId="23" xfId="0" applyNumberFormat="1" applyFont="1" applyFill="1" applyBorder="1"/>
    <xf numFmtId="2" fontId="2" fillId="11" borderId="0" xfId="0" applyNumberFormat="1" applyFont="1" applyFill="1"/>
    <xf numFmtId="2" fontId="2" fillId="0" borderId="24" xfId="0" applyNumberFormat="1" applyFont="1" applyBorder="1"/>
    <xf numFmtId="166" fontId="2" fillId="0" borderId="0" xfId="0" applyNumberFormat="1" applyFont="1"/>
    <xf numFmtId="1" fontId="9" fillId="0" borderId="0" xfId="0" applyNumberFormat="1" applyFont="1"/>
    <xf numFmtId="2" fontId="9" fillId="11" borderId="23" xfId="0" applyNumberFormat="1" applyFont="1" applyFill="1" applyBorder="1"/>
    <xf numFmtId="2" fontId="9" fillId="11" borderId="0" xfId="0" applyNumberFormat="1" applyFont="1" applyFill="1"/>
    <xf numFmtId="2" fontId="9" fillId="0" borderId="24" xfId="0" applyNumberFormat="1" applyFont="1" applyBorder="1"/>
    <xf numFmtId="2" fontId="9" fillId="11" borderId="25" xfId="0" applyNumberFormat="1" applyFont="1" applyFill="1" applyBorder="1"/>
    <xf numFmtId="2" fontId="9" fillId="11" borderId="26" xfId="0" applyNumberFormat="1" applyFont="1" applyFill="1" applyBorder="1"/>
    <xf numFmtId="2" fontId="9" fillId="0" borderId="26" xfId="0" applyNumberFormat="1" applyFont="1" applyBorder="1"/>
    <xf numFmtId="2" fontId="9" fillId="0" borderId="27" xfId="0" applyNumberFormat="1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166" fontId="2" fillId="0" borderId="31" xfId="0" applyNumberFormat="1" applyFont="1" applyBorder="1"/>
    <xf numFmtId="0" fontId="20" fillId="0" borderId="32" xfId="0" applyFont="1" applyBorder="1"/>
    <xf numFmtId="0" fontId="20" fillId="0" borderId="33" xfId="0" applyFont="1" applyBorder="1"/>
    <xf numFmtId="0" fontId="20" fillId="0" borderId="30" xfId="0" applyFont="1" applyBorder="1"/>
    <xf numFmtId="2" fontId="20" fillId="0" borderId="31" xfId="0" applyNumberFormat="1" applyFont="1" applyBorder="1"/>
    <xf numFmtId="0" fontId="21" fillId="0" borderId="33" xfId="0" applyFont="1" applyBorder="1"/>
    <xf numFmtId="2" fontId="2" fillId="0" borderId="34" xfId="0" applyNumberFormat="1" applyFont="1" applyBorder="1"/>
    <xf numFmtId="167" fontId="2" fillId="0" borderId="0" xfId="0" applyNumberFormat="1" applyFont="1"/>
    <xf numFmtId="0" fontId="2" fillId="0" borderId="31" xfId="0" applyFont="1" applyBorder="1"/>
    <xf numFmtId="0" fontId="23" fillId="0" borderId="0" xfId="0" applyFont="1"/>
    <xf numFmtId="0" fontId="24" fillId="0" borderId="0" xfId="0" applyFont="1"/>
    <xf numFmtId="166" fontId="2" fillId="0" borderId="32" xfId="0" applyNumberFormat="1" applyFont="1" applyBorder="1"/>
    <xf numFmtId="0" fontId="2" fillId="0" borderId="33" xfId="0" applyFont="1" applyBorder="1"/>
    <xf numFmtId="1" fontId="2" fillId="0" borderId="30" xfId="0" applyNumberFormat="1" applyFont="1" applyBorder="1"/>
    <xf numFmtId="0" fontId="2" fillId="0" borderId="32" xfId="0" applyFont="1" applyBorder="1"/>
    <xf numFmtId="0" fontId="1" fillId="0" borderId="1" xfId="0" applyFont="1" applyBorder="1"/>
    <xf numFmtId="0" fontId="10" fillId="0" borderId="32" xfId="0" applyFont="1" applyBorder="1"/>
    <xf numFmtId="0" fontId="25" fillId="0" borderId="0" xfId="0" applyFont="1"/>
    <xf numFmtId="0" fontId="26" fillId="0" borderId="0" xfId="0" applyFont="1"/>
    <xf numFmtId="168" fontId="2" fillId="0" borderId="0" xfId="0" applyNumberFormat="1" applyFont="1"/>
    <xf numFmtId="2" fontId="2" fillId="2" borderId="0" xfId="0" applyNumberFormat="1" applyFont="1" applyFill="1"/>
    <xf numFmtId="2" fontId="9" fillId="2" borderId="0" xfId="0" applyNumberFormat="1" applyFont="1" applyFill="1"/>
    <xf numFmtId="0" fontId="27" fillId="0" borderId="0" xfId="0" applyFont="1"/>
    <xf numFmtId="2" fontId="2" fillId="0" borderId="30" xfId="0" applyNumberFormat="1" applyFont="1" applyBorder="1"/>
    <xf numFmtId="2" fontId="7" fillId="0" borderId="0" xfId="0" applyNumberFormat="1" applyFont="1"/>
    <xf numFmtId="2" fontId="28" fillId="12" borderId="0" xfId="0" applyNumberFormat="1" applyFont="1" applyFill="1"/>
    <xf numFmtId="2" fontId="29" fillId="12" borderId="0" xfId="0" applyNumberFormat="1" applyFont="1" applyFill="1"/>
    <xf numFmtId="2" fontId="4" fillId="12" borderId="0" xfId="0" applyNumberFormat="1" applyFont="1" applyFill="1"/>
    <xf numFmtId="0" fontId="2" fillId="13" borderId="0" xfId="0" applyFont="1" applyFill="1" applyAlignment="1">
      <alignment horizontal="center"/>
    </xf>
    <xf numFmtId="0" fontId="2" fillId="14" borderId="0" xfId="0" applyFont="1" applyFill="1" applyAlignment="1">
      <alignment horizontal="center"/>
    </xf>
    <xf numFmtId="0" fontId="2" fillId="15" borderId="0" xfId="0" applyFont="1" applyFill="1" applyAlignment="1">
      <alignment horizontal="center"/>
    </xf>
    <xf numFmtId="0" fontId="2" fillId="16" borderId="0" xfId="0" applyFont="1" applyFill="1" applyAlignment="1">
      <alignment horizontal="center"/>
    </xf>
    <xf numFmtId="0" fontId="30" fillId="12" borderId="0" xfId="0" applyFont="1" applyFill="1" applyAlignment="1">
      <alignment horizontal="left"/>
    </xf>
    <xf numFmtId="0" fontId="2" fillId="0" borderId="0" xfId="0" quotePrefix="1" applyFont="1"/>
    <xf numFmtId="169" fontId="2" fillId="0" borderId="0" xfId="0" applyNumberFormat="1" applyFont="1"/>
    <xf numFmtId="2" fontId="2" fillId="11" borderId="0" xfId="0" applyNumberFormat="1" applyFont="1" applyFill="1" applyAlignment="1">
      <alignment horizontal="right"/>
    </xf>
    <xf numFmtId="0" fontId="9" fillId="11" borderId="0" xfId="0" applyFont="1" applyFill="1"/>
    <xf numFmtId="0" fontId="2" fillId="11" borderId="23" xfId="0" applyFont="1" applyFill="1" applyBorder="1" applyAlignment="1">
      <alignment horizontal="center"/>
    </xf>
    <xf numFmtId="0" fontId="0" fillId="0" borderId="0" xfId="0"/>
    <xf numFmtId="0" fontId="2" fillId="11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2" fillId="0" borderId="24" xfId="0" applyFont="1" applyBorder="1"/>
    <xf numFmtId="0" fontId="2" fillId="0" borderId="0" xfId="0" applyFont="1"/>
    <xf numFmtId="0" fontId="2" fillId="0" borderId="20" xfId="0" applyFont="1" applyBorder="1" applyAlignment="1">
      <alignment horizontal="center"/>
    </xf>
    <xf numFmtId="0" fontId="22" fillId="0" borderId="21" xfId="0" applyFont="1" applyBorder="1"/>
    <xf numFmtId="0" fontId="22" fillId="0" borderId="22" xfId="0" applyFont="1" applyBorder="1"/>
  </cellXfs>
  <cellStyles count="1">
    <cellStyle name="Normal" xfId="0" builtinId="0"/>
  </cellStyles>
  <dxfs count="45">
    <dxf>
      <fill>
        <patternFill patternType="solid">
          <fgColor rgb="FFFFFF00"/>
          <bgColor rgb="FFFFFF00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4CCCC"/>
          <bgColor rgb="FFF4CCCC"/>
        </patternFill>
      </fill>
    </dxf>
    <dxf>
      <font>
        <color rgb="FF000000"/>
      </font>
      <fill>
        <patternFill patternType="solid">
          <fgColor rgb="FF00FF00"/>
          <bgColor rgb="FF00FF00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F4CCCC"/>
          <bgColor rgb="FFF4CCCC"/>
        </patternFill>
      </fill>
    </dxf>
    <dxf>
      <font>
        <color rgb="FF000000"/>
      </font>
      <fill>
        <patternFill patternType="solid">
          <fgColor rgb="FF00FF00"/>
          <bgColor rgb="FF00FF00"/>
        </patternFill>
      </fill>
    </dxf>
    <dxf>
      <font>
        <color rgb="FF000000"/>
      </font>
      <fill>
        <patternFill patternType="solid">
          <fgColor rgb="FFD9EAD3"/>
          <bgColor rgb="FFD9EAD3"/>
        </patternFill>
      </fill>
    </dxf>
    <dxf>
      <font>
        <color rgb="FF000000"/>
      </font>
      <fill>
        <patternFill patternType="solid">
          <fgColor rgb="FFFCE5CD"/>
          <bgColor rgb="FFFCE5CD"/>
        </patternFill>
      </fill>
    </dxf>
    <dxf>
      <font>
        <color rgb="FF000000"/>
      </font>
      <fill>
        <patternFill patternType="solid">
          <fgColor rgb="FFF4CCCC"/>
          <bgColor rgb="FFF4CCCC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F4CCCC"/>
          <bgColor rgb="FFF4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fu.ca/~jackd/Stat302/Wk04-2_Full.pdf" TargetMode="External"/><Relationship Id="rId2" Type="http://schemas.openxmlformats.org/officeDocument/2006/relationships/hyperlink" Target="https://www.spss-tutorials.com/effect-size/" TargetMode="External"/><Relationship Id="rId1" Type="http://schemas.openxmlformats.org/officeDocument/2006/relationships/hyperlink" Target="https://www.danielsoper.com/statcalc/calculator.aspx?id=4" TargetMode="External"/><Relationship Id="rId6" Type="http://schemas.openxmlformats.org/officeDocument/2006/relationships/hyperlink" Target="https://elvers.us/stats/tables/qprobability.html" TargetMode="External"/><Relationship Id="rId5" Type="http://schemas.openxmlformats.org/officeDocument/2006/relationships/hyperlink" Target="https://www.stat.purdue.edu/~lingsong/teaching/2018fall/q-table.pdf" TargetMode="External"/><Relationship Id="rId4" Type="http://schemas.openxmlformats.org/officeDocument/2006/relationships/hyperlink" Target="https://www.socscistatistics.com/pvalues/qcalculator.aspx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tat.purdue.edu/~lingsong/teaching/2018fall/q-table.pdf" TargetMode="External"/><Relationship Id="rId3" Type="http://schemas.openxmlformats.org/officeDocument/2006/relationships/hyperlink" Target="https://www.spss-tutorials.com/effect-size/" TargetMode="External"/><Relationship Id="rId7" Type="http://schemas.openxmlformats.org/officeDocument/2006/relationships/hyperlink" Target="https://www.socscistatistics.com/pvalues/qcalculator.aspx" TargetMode="External"/><Relationship Id="rId2" Type="http://schemas.openxmlformats.org/officeDocument/2006/relationships/hyperlink" Target="https://www.danielsoper.com/statcalc/calculator.aspx?id=4" TargetMode="External"/><Relationship Id="rId1" Type="http://schemas.openxmlformats.org/officeDocument/2006/relationships/hyperlink" Target="https://www.analyticsvidhya.com/blog/2018/01/anova-analysis-of-variance/" TargetMode="External"/><Relationship Id="rId6" Type="http://schemas.openxmlformats.org/officeDocument/2006/relationships/hyperlink" Target="https://www.sfu.ca/~jackd/Stat302/Wk04-2_Full.pdf" TargetMode="External"/><Relationship Id="rId5" Type="http://schemas.openxmlformats.org/officeDocument/2006/relationships/hyperlink" Target="https://www.spss-tutorials.com/effect-size/" TargetMode="External"/><Relationship Id="rId4" Type="http://schemas.openxmlformats.org/officeDocument/2006/relationships/hyperlink" Target="https://www.spss-tutorials.com/effect-size/" TargetMode="External"/><Relationship Id="rId9" Type="http://schemas.openxmlformats.org/officeDocument/2006/relationships/hyperlink" Target="https://elvers.us/stats/tables/qprobability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fu.ca/~jackd/Stat302/Wk04-2_Full.pdf" TargetMode="External"/><Relationship Id="rId2" Type="http://schemas.openxmlformats.org/officeDocument/2006/relationships/hyperlink" Target="https://www.spss-tutorials.com/effect-size/" TargetMode="External"/><Relationship Id="rId1" Type="http://schemas.openxmlformats.org/officeDocument/2006/relationships/hyperlink" Target="https://www.danielsoper.com/statcalc/calculator.aspx?id=4" TargetMode="External"/><Relationship Id="rId6" Type="http://schemas.openxmlformats.org/officeDocument/2006/relationships/hyperlink" Target="https://elvers.us/stats/tables/qprobability.html" TargetMode="External"/><Relationship Id="rId5" Type="http://schemas.openxmlformats.org/officeDocument/2006/relationships/hyperlink" Target="https://www.stat.purdue.edu/~lingsong/teaching/2018fall/q-table.pdf" TargetMode="External"/><Relationship Id="rId4" Type="http://schemas.openxmlformats.org/officeDocument/2006/relationships/hyperlink" Target="https://www.socscistatistics.com/pvalues/qcalculator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1124"/>
  <sheetViews>
    <sheetView workbookViewId="0">
      <selection activeCell="W12" sqref="W12"/>
    </sheetView>
  </sheetViews>
  <sheetFormatPr defaultColWidth="14.42578125" defaultRowHeight="15" customHeight="1"/>
  <cols>
    <col min="1" max="1" width="16.5703125" customWidth="1"/>
    <col min="2" max="2" width="5" customWidth="1"/>
    <col min="3" max="3" width="19.7109375" customWidth="1"/>
    <col min="4" max="4" width="8.140625" customWidth="1"/>
    <col min="5" max="5" width="7.140625" customWidth="1"/>
    <col min="6" max="6" width="14.42578125" customWidth="1"/>
    <col min="7" max="7" width="5.7109375" customWidth="1"/>
    <col min="8" max="8" width="6" customWidth="1"/>
    <col min="9" max="9" width="14.7109375" customWidth="1"/>
    <col min="10" max="10" width="10.28515625" customWidth="1"/>
    <col min="11" max="11" width="6.28515625" customWidth="1"/>
    <col min="12" max="12" width="6.140625" customWidth="1"/>
    <col min="13" max="13" width="10" customWidth="1"/>
    <col min="14" max="14" width="11.140625" customWidth="1"/>
    <col min="15" max="15" width="8" customWidth="1"/>
    <col min="16" max="16" width="8.5703125" customWidth="1"/>
    <col min="17" max="17" width="9.140625" customWidth="1"/>
    <col min="18" max="19" width="6" customWidth="1"/>
    <col min="20" max="20" width="7.5703125" customWidth="1"/>
    <col min="21" max="21" width="6.85546875" customWidth="1"/>
    <col min="22" max="22" width="8.7109375" customWidth="1"/>
    <col min="23" max="23" width="4.28515625" customWidth="1"/>
    <col min="24" max="24" width="6.85546875" customWidth="1"/>
    <col min="25" max="25" width="4.85546875" customWidth="1"/>
    <col min="26" max="41" width="8.7109375" customWidth="1"/>
  </cols>
  <sheetData>
    <row r="1" spans="1:41">
      <c r="A1" s="1" t="s">
        <v>0</v>
      </c>
      <c r="B1" s="2"/>
      <c r="C1" s="2">
        <v>30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41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1:41">
      <c r="A4" s="6" t="s">
        <v>2</v>
      </c>
      <c r="B4" s="5"/>
      <c r="C4" s="7" t="s">
        <v>3</v>
      </c>
      <c r="D4" s="8" t="s">
        <v>4</v>
      </c>
      <c r="E4" s="9"/>
      <c r="F4" s="9"/>
      <c r="G4" s="9"/>
      <c r="H4" s="9"/>
      <c r="I4" s="10"/>
      <c r="J4" s="11"/>
      <c r="K4" s="12" t="s">
        <v>5</v>
      </c>
      <c r="L4" s="10"/>
      <c r="M4" s="10"/>
      <c r="N4" s="10"/>
      <c r="O4" s="10"/>
      <c r="P4" s="10"/>
      <c r="Q4" s="13"/>
      <c r="R4" s="5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</row>
    <row r="5" spans="1:41">
      <c r="A5" s="14" t="s">
        <v>6</v>
      </c>
      <c r="B5" s="5"/>
      <c r="C5" s="5" t="s">
        <v>7</v>
      </c>
      <c r="D5" s="15" t="s">
        <v>8</v>
      </c>
      <c r="E5" s="16">
        <v>44564</v>
      </c>
      <c r="F5" s="17" t="s">
        <v>9</v>
      </c>
      <c r="G5" s="17" t="s">
        <v>10</v>
      </c>
      <c r="H5" s="16">
        <v>44596</v>
      </c>
      <c r="I5" s="18" t="s">
        <v>11</v>
      </c>
      <c r="J5" s="19" t="s">
        <v>12</v>
      </c>
      <c r="K5" s="20">
        <v>44564</v>
      </c>
      <c r="L5" s="21">
        <v>44564</v>
      </c>
      <c r="M5" s="22" t="s">
        <v>9</v>
      </c>
      <c r="N5" s="21">
        <v>44596</v>
      </c>
      <c r="O5" s="21">
        <v>44596</v>
      </c>
      <c r="P5" s="22" t="s">
        <v>11</v>
      </c>
      <c r="Q5" s="23" t="s">
        <v>13</v>
      </c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</row>
    <row r="6" spans="1:41">
      <c r="A6" s="24"/>
      <c r="B6" s="5"/>
      <c r="C6" s="5">
        <v>1</v>
      </c>
      <c r="D6" s="25">
        <v>29.97</v>
      </c>
      <c r="E6" s="26">
        <v>29.96</v>
      </c>
      <c r="F6" s="27">
        <f t="shared" ref="F6:F10" si="0">(D6+E6)/2</f>
        <v>29.965</v>
      </c>
      <c r="G6" s="26">
        <v>29.94</v>
      </c>
      <c r="H6" s="26">
        <v>29.98</v>
      </c>
      <c r="I6" s="28">
        <f t="shared" ref="I6:I10" si="1">(G6+H6)/2</f>
        <v>29.96</v>
      </c>
      <c r="J6" s="29">
        <f t="shared" ref="J6:J10" si="2">AVERAGE(I6,F6)</f>
        <v>29.962499999999999</v>
      </c>
      <c r="K6" s="25">
        <v>30.12</v>
      </c>
      <c r="L6" s="26">
        <v>30.07</v>
      </c>
      <c r="M6" s="28">
        <f t="shared" ref="M6:M10" si="3">AVERAGE(K6:L6)</f>
        <v>30.094999999999999</v>
      </c>
      <c r="N6" s="26">
        <v>30.05</v>
      </c>
      <c r="O6" s="26">
        <v>30.06</v>
      </c>
      <c r="P6" s="28">
        <f t="shared" ref="P6:P10" si="4">AVERAGE(N6:O6)</f>
        <v>30.055</v>
      </c>
      <c r="Q6" s="30">
        <f t="shared" ref="Q6:Q10" si="5">AVERAGE(P6,M6)</f>
        <v>30.074999999999999</v>
      </c>
      <c r="Z6" s="31"/>
      <c r="AA6" s="31"/>
      <c r="AB6" s="31"/>
      <c r="AC6" s="31"/>
      <c r="AD6" s="31"/>
      <c r="AE6" s="31"/>
      <c r="AF6" s="31"/>
      <c r="AG6" s="31"/>
      <c r="AH6" s="31"/>
      <c r="AI6" s="2"/>
      <c r="AJ6" s="2"/>
      <c r="AK6" s="2"/>
      <c r="AL6" s="2"/>
      <c r="AM6" s="2"/>
      <c r="AN6" s="2"/>
      <c r="AO6" s="2"/>
    </row>
    <row r="7" spans="1:41">
      <c r="A7" s="32"/>
      <c r="B7" s="5"/>
      <c r="C7" s="5">
        <v>2</v>
      </c>
      <c r="D7" s="25">
        <v>30.03</v>
      </c>
      <c r="E7" s="26">
        <v>30.03</v>
      </c>
      <c r="F7" s="27">
        <f t="shared" si="0"/>
        <v>30.03</v>
      </c>
      <c r="G7" s="26">
        <v>30</v>
      </c>
      <c r="H7" s="26">
        <v>30</v>
      </c>
      <c r="I7" s="28">
        <f t="shared" si="1"/>
        <v>30</v>
      </c>
      <c r="J7" s="29">
        <f t="shared" si="2"/>
        <v>30.015000000000001</v>
      </c>
      <c r="K7" s="25">
        <v>30.08</v>
      </c>
      <c r="L7" s="26">
        <v>30.09</v>
      </c>
      <c r="M7" s="28">
        <f t="shared" si="3"/>
        <v>30.085000000000001</v>
      </c>
      <c r="N7" s="26">
        <v>30.06</v>
      </c>
      <c r="O7" s="26">
        <v>30.07</v>
      </c>
      <c r="P7" s="28">
        <f t="shared" si="4"/>
        <v>30.064999999999998</v>
      </c>
      <c r="Q7" s="30">
        <f t="shared" si="5"/>
        <v>30.074999999999999</v>
      </c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</row>
    <row r="8" spans="1:41">
      <c r="A8" s="6"/>
      <c r="B8" s="5"/>
      <c r="C8" s="5">
        <v>3</v>
      </c>
      <c r="D8" s="25">
        <v>30.02</v>
      </c>
      <c r="E8" s="26">
        <v>30.02</v>
      </c>
      <c r="F8" s="27">
        <f t="shared" si="0"/>
        <v>30.02</v>
      </c>
      <c r="G8" s="26">
        <v>29.99</v>
      </c>
      <c r="H8" s="26">
        <v>29.99</v>
      </c>
      <c r="I8" s="28">
        <f t="shared" si="1"/>
        <v>29.99</v>
      </c>
      <c r="J8" s="29">
        <f t="shared" si="2"/>
        <v>30.004999999999999</v>
      </c>
      <c r="K8" s="25">
        <v>30.05</v>
      </c>
      <c r="L8" s="26">
        <v>30.08</v>
      </c>
      <c r="M8" s="28">
        <f t="shared" si="3"/>
        <v>30.064999999999998</v>
      </c>
      <c r="N8" s="26">
        <v>30.08</v>
      </c>
      <c r="O8" s="26">
        <v>30.1</v>
      </c>
      <c r="P8" s="28">
        <f t="shared" si="4"/>
        <v>30.09</v>
      </c>
      <c r="Q8" s="30">
        <f t="shared" si="5"/>
        <v>30.077500000000001</v>
      </c>
      <c r="S8" s="2" t="s">
        <v>14</v>
      </c>
      <c r="T8" s="33">
        <f>AVERAGE(F11,M11)</f>
        <v>30.0535</v>
      </c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</row>
    <row r="9" spans="1:41">
      <c r="A9" s="32"/>
      <c r="B9" s="5"/>
      <c r="C9" s="5">
        <v>4</v>
      </c>
      <c r="D9" s="25">
        <v>30.05</v>
      </c>
      <c r="E9" s="26">
        <v>30.03</v>
      </c>
      <c r="F9" s="27">
        <f t="shared" si="0"/>
        <v>30.04</v>
      </c>
      <c r="G9" s="26">
        <v>30.01</v>
      </c>
      <c r="H9" s="26">
        <v>30.02</v>
      </c>
      <c r="I9" s="28">
        <f t="shared" si="1"/>
        <v>30.015000000000001</v>
      </c>
      <c r="J9" s="29">
        <f t="shared" si="2"/>
        <v>30.0275</v>
      </c>
      <c r="K9" s="25">
        <v>30.1</v>
      </c>
      <c r="L9" s="26">
        <v>30.1</v>
      </c>
      <c r="M9" s="28">
        <f t="shared" si="3"/>
        <v>30.1</v>
      </c>
      <c r="N9" s="26">
        <v>30.11</v>
      </c>
      <c r="O9" s="26">
        <v>30.09</v>
      </c>
      <c r="P9" s="28">
        <f t="shared" si="4"/>
        <v>30.1</v>
      </c>
      <c r="Q9" s="30">
        <f t="shared" si="5"/>
        <v>30.1</v>
      </c>
      <c r="S9" s="2" t="s">
        <v>15</v>
      </c>
      <c r="T9" s="33">
        <f>AVERAGE(I11,P11)</f>
        <v>30.034500000000001</v>
      </c>
      <c r="Z9" s="35"/>
      <c r="AA9" s="35"/>
      <c r="AB9" s="35"/>
      <c r="AC9" s="35"/>
      <c r="AD9" s="35"/>
      <c r="AE9" s="34"/>
      <c r="AF9" s="34"/>
      <c r="AG9" s="34"/>
      <c r="AH9" s="35"/>
      <c r="AI9" s="35"/>
      <c r="AJ9" s="35"/>
      <c r="AK9" s="35"/>
      <c r="AL9" s="35"/>
      <c r="AM9" s="35"/>
      <c r="AN9" s="35"/>
      <c r="AO9" s="35"/>
    </row>
    <row r="10" spans="1:41">
      <c r="A10" s="32"/>
      <c r="B10" s="5"/>
      <c r="C10" s="5">
        <v>5</v>
      </c>
      <c r="D10" s="36">
        <v>30.02</v>
      </c>
      <c r="E10" s="37">
        <v>30.03</v>
      </c>
      <c r="F10" s="38">
        <f t="shared" si="0"/>
        <v>30.024999999999999</v>
      </c>
      <c r="G10" s="37">
        <v>29.98</v>
      </c>
      <c r="H10" s="37">
        <v>30</v>
      </c>
      <c r="I10" s="39">
        <f t="shared" si="1"/>
        <v>29.990000000000002</v>
      </c>
      <c r="J10" s="40">
        <f t="shared" si="2"/>
        <v>30.0075</v>
      </c>
      <c r="K10" s="36">
        <v>30.14</v>
      </c>
      <c r="L10" s="37">
        <v>30.08</v>
      </c>
      <c r="M10" s="39">
        <f t="shared" si="3"/>
        <v>30.11</v>
      </c>
      <c r="N10" s="37">
        <v>30.12</v>
      </c>
      <c r="O10" s="37">
        <v>30.04</v>
      </c>
      <c r="P10" s="39">
        <f t="shared" si="4"/>
        <v>30.08</v>
      </c>
      <c r="Q10" s="41">
        <f t="shared" si="5"/>
        <v>30.094999999999999</v>
      </c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</row>
    <row r="11" spans="1:41">
      <c r="A11" s="32"/>
      <c r="B11" s="5"/>
      <c r="C11" s="5"/>
      <c r="D11" s="26"/>
      <c r="E11" s="2"/>
      <c r="F11" s="26">
        <f>AVERAGE(F6:F10)</f>
        <v>30.016000000000002</v>
      </c>
      <c r="G11" s="26"/>
      <c r="H11" s="26"/>
      <c r="I11" s="26">
        <f t="shared" ref="I11:J11" si="6">AVERAGE(I6:I10)</f>
        <v>29.991000000000003</v>
      </c>
      <c r="J11" s="42">
        <f t="shared" si="6"/>
        <v>30.003500000000003</v>
      </c>
      <c r="K11" s="28"/>
      <c r="L11" s="28"/>
      <c r="M11" s="28">
        <f>AVERAGE(M6:M10)</f>
        <v>30.090999999999998</v>
      </c>
      <c r="N11" s="28"/>
      <c r="O11" s="28"/>
      <c r="P11" s="28">
        <f t="shared" ref="P11:Q11" si="7">AVERAGE(P6:P10)</f>
        <v>30.077999999999996</v>
      </c>
      <c r="Q11" s="43">
        <f t="shared" si="7"/>
        <v>30.084499999999998</v>
      </c>
      <c r="R11" s="5"/>
      <c r="S11" s="44">
        <f>AVERAGE(Q11,J11)</f>
        <v>30.044</v>
      </c>
      <c r="T11" s="2" t="s">
        <v>16</v>
      </c>
      <c r="U11" s="2"/>
      <c r="V11" s="2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</row>
    <row r="12" spans="1:41">
      <c r="A12" s="32"/>
      <c r="B12" s="5"/>
      <c r="C12" s="5"/>
      <c r="D12" s="26"/>
      <c r="E12" s="2"/>
      <c r="F12" s="26"/>
      <c r="G12" s="26"/>
      <c r="H12" s="26"/>
      <c r="I12" s="26"/>
      <c r="J12" s="26"/>
      <c r="K12" s="28"/>
      <c r="L12" s="28"/>
      <c r="M12" s="28"/>
      <c r="N12" s="28"/>
      <c r="O12" s="28"/>
      <c r="P12" s="28"/>
      <c r="Q12" s="28"/>
      <c r="R12" s="5"/>
      <c r="S12" s="2"/>
      <c r="T12" s="2"/>
      <c r="U12" s="2"/>
      <c r="V12" s="2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</row>
    <row r="13" spans="1:41">
      <c r="A13" s="32"/>
      <c r="B13" s="5"/>
      <c r="C13" s="7" t="s">
        <v>17</v>
      </c>
      <c r="D13" s="45" t="s">
        <v>4</v>
      </c>
      <c r="E13" s="46"/>
      <c r="F13" s="47"/>
      <c r="G13" s="47"/>
      <c r="H13" s="47"/>
      <c r="I13" s="47"/>
      <c r="J13" s="48"/>
      <c r="K13" s="12" t="s">
        <v>5</v>
      </c>
      <c r="L13" s="10"/>
      <c r="M13" s="10"/>
      <c r="N13" s="10"/>
      <c r="O13" s="10"/>
      <c r="P13" s="10"/>
      <c r="Q13" s="13"/>
      <c r="R13" s="5"/>
      <c r="S13" s="2"/>
      <c r="T13" s="2"/>
      <c r="U13" s="2"/>
      <c r="V13" s="2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</row>
    <row r="14" spans="1:41">
      <c r="A14" s="32"/>
      <c r="B14" s="5"/>
      <c r="C14" s="5" t="s">
        <v>7</v>
      </c>
      <c r="D14" s="49">
        <v>44564</v>
      </c>
      <c r="E14" s="21">
        <v>44564</v>
      </c>
      <c r="F14" s="22" t="s">
        <v>18</v>
      </c>
      <c r="G14" s="50">
        <v>44596</v>
      </c>
      <c r="H14" s="50">
        <v>44596</v>
      </c>
      <c r="I14" s="18" t="s">
        <v>19</v>
      </c>
      <c r="J14" s="23" t="s">
        <v>20</v>
      </c>
      <c r="K14" s="20">
        <v>44564</v>
      </c>
      <c r="L14" s="21">
        <v>44564</v>
      </c>
      <c r="M14" s="22" t="s">
        <v>9</v>
      </c>
      <c r="N14" s="21">
        <v>44596</v>
      </c>
      <c r="O14" s="21">
        <v>44596</v>
      </c>
      <c r="P14" s="22" t="s">
        <v>11</v>
      </c>
      <c r="Q14" s="23" t="s">
        <v>13</v>
      </c>
      <c r="S14" s="2"/>
      <c r="T14" s="2"/>
      <c r="U14" s="2"/>
      <c r="V14" s="2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</row>
    <row r="15" spans="1:41">
      <c r="A15" s="32"/>
      <c r="B15" s="5"/>
      <c r="C15" s="5">
        <v>1</v>
      </c>
      <c r="D15" s="51">
        <f t="shared" ref="D15:E15" si="8">ROUND(D6,1)</f>
        <v>30</v>
      </c>
      <c r="E15" s="52">
        <f t="shared" si="8"/>
        <v>30</v>
      </c>
      <c r="F15" s="52">
        <f t="shared" ref="F15:F19" si="9">(D15+E15)/2</f>
        <v>30</v>
      </c>
      <c r="G15" s="53">
        <f t="shared" ref="G15:H15" si="10">ROUND(G6,1)</f>
        <v>29.9</v>
      </c>
      <c r="H15" s="53">
        <f t="shared" si="10"/>
        <v>30</v>
      </c>
      <c r="I15" s="53">
        <f t="shared" ref="I15:I19" si="11">(G15+H15)/2</f>
        <v>29.95</v>
      </c>
      <c r="J15" s="54">
        <f t="shared" ref="J15:J19" si="12">(F15+I15)/2</f>
        <v>29.975000000000001</v>
      </c>
      <c r="K15" s="51">
        <f t="shared" ref="K15:L15" si="13">ROUND(K6,1)</f>
        <v>30.1</v>
      </c>
      <c r="L15" s="52">
        <f t="shared" si="13"/>
        <v>30.1</v>
      </c>
      <c r="M15" s="52">
        <f t="shared" ref="M15:M19" si="14">AVERAGE(K15:L15)</f>
        <v>30.1</v>
      </c>
      <c r="N15" s="52">
        <f t="shared" ref="N15:O15" si="15">ROUND(N6,1)</f>
        <v>30.1</v>
      </c>
      <c r="O15" s="52">
        <f t="shared" si="15"/>
        <v>30.1</v>
      </c>
      <c r="P15" s="52">
        <f t="shared" ref="P15:P19" si="16">AVERAGE(N15:O15)</f>
        <v>30.1</v>
      </c>
      <c r="Q15" s="55">
        <f t="shared" ref="Q15:Q19" si="17">AVERAGE(P15,M15)</f>
        <v>30.1</v>
      </c>
      <c r="R15" s="5"/>
      <c r="S15" s="2"/>
      <c r="T15" s="2"/>
      <c r="U15" s="2"/>
      <c r="V15" s="2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</row>
    <row r="16" spans="1:41">
      <c r="A16" s="32"/>
      <c r="B16" s="5"/>
      <c r="C16" s="5">
        <v>2</v>
      </c>
      <c r="D16" s="51">
        <f t="shared" ref="D16:E16" si="18">ROUND(D7,1)</f>
        <v>30</v>
      </c>
      <c r="E16" s="52">
        <f t="shared" si="18"/>
        <v>30</v>
      </c>
      <c r="F16" s="52">
        <f t="shared" si="9"/>
        <v>30</v>
      </c>
      <c r="G16" s="53">
        <f t="shared" ref="G16:H16" si="19">ROUND(G7,1)</f>
        <v>30</v>
      </c>
      <c r="H16" s="53">
        <f t="shared" si="19"/>
        <v>30</v>
      </c>
      <c r="I16" s="53">
        <f t="shared" si="11"/>
        <v>30</v>
      </c>
      <c r="J16" s="54">
        <f t="shared" si="12"/>
        <v>30</v>
      </c>
      <c r="K16" s="51">
        <f t="shared" ref="K16:L16" si="20">ROUND(K7,1)</f>
        <v>30.1</v>
      </c>
      <c r="L16" s="52">
        <f t="shared" si="20"/>
        <v>30.1</v>
      </c>
      <c r="M16" s="52">
        <f t="shared" si="14"/>
        <v>30.1</v>
      </c>
      <c r="N16" s="52">
        <f t="shared" ref="N16:O16" si="21">ROUND(N7,1)</f>
        <v>30.1</v>
      </c>
      <c r="O16" s="52">
        <f t="shared" si="21"/>
        <v>30.1</v>
      </c>
      <c r="P16" s="52">
        <f t="shared" si="16"/>
        <v>30.1</v>
      </c>
      <c r="Q16" s="55">
        <f t="shared" si="17"/>
        <v>30.1</v>
      </c>
      <c r="R16" s="5"/>
      <c r="S16" s="2"/>
      <c r="T16" s="2"/>
      <c r="U16" s="2"/>
      <c r="V16" s="2"/>
      <c r="W16" s="56"/>
      <c r="X16" s="56"/>
      <c r="Y16" s="56"/>
      <c r="Z16" s="56"/>
      <c r="AA16" s="56"/>
      <c r="AB16" s="56"/>
      <c r="AC16" s="56"/>
      <c r="AD16" s="56"/>
      <c r="AE16" s="34"/>
      <c r="AF16" s="34"/>
      <c r="AG16" s="34"/>
      <c r="AH16" s="56"/>
      <c r="AI16" s="56"/>
      <c r="AJ16" s="56"/>
      <c r="AK16" s="56"/>
      <c r="AL16" s="56"/>
      <c r="AM16" s="56"/>
      <c r="AN16" s="56"/>
      <c r="AO16" s="56"/>
    </row>
    <row r="17" spans="1:41">
      <c r="A17" s="32"/>
      <c r="B17" s="5"/>
      <c r="C17" s="5">
        <v>3</v>
      </c>
      <c r="D17" s="51">
        <f t="shared" ref="D17:E17" si="22">ROUND(D8,1)</f>
        <v>30</v>
      </c>
      <c r="E17" s="52">
        <f t="shared" si="22"/>
        <v>30</v>
      </c>
      <c r="F17" s="52">
        <f t="shared" si="9"/>
        <v>30</v>
      </c>
      <c r="G17" s="53">
        <f t="shared" ref="G17:H17" si="23">ROUND(G8,1)</f>
        <v>30</v>
      </c>
      <c r="H17" s="53">
        <f t="shared" si="23"/>
        <v>30</v>
      </c>
      <c r="I17" s="53">
        <f t="shared" si="11"/>
        <v>30</v>
      </c>
      <c r="J17" s="54">
        <f t="shared" si="12"/>
        <v>30</v>
      </c>
      <c r="K17" s="51">
        <f t="shared" ref="K17:L17" si="24">ROUND(K8,1)</f>
        <v>30.1</v>
      </c>
      <c r="L17" s="52">
        <f t="shared" si="24"/>
        <v>30.1</v>
      </c>
      <c r="M17" s="52">
        <f t="shared" si="14"/>
        <v>30.1</v>
      </c>
      <c r="N17" s="52">
        <f t="shared" ref="N17:O17" si="25">ROUND(N8,1)</f>
        <v>30.1</v>
      </c>
      <c r="O17" s="52">
        <f t="shared" si="25"/>
        <v>30.1</v>
      </c>
      <c r="P17" s="52">
        <f t="shared" si="16"/>
        <v>30.1</v>
      </c>
      <c r="Q17" s="55">
        <f t="shared" si="17"/>
        <v>30.1</v>
      </c>
      <c r="R17" s="5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1:41">
      <c r="A18" s="32"/>
      <c r="B18" s="5"/>
      <c r="C18" s="5">
        <v>4</v>
      </c>
      <c r="D18" s="51">
        <f t="shared" ref="D18:E18" si="26">ROUND(D9,1)</f>
        <v>30.1</v>
      </c>
      <c r="E18" s="52">
        <f t="shared" si="26"/>
        <v>30</v>
      </c>
      <c r="F18" s="52">
        <f t="shared" si="9"/>
        <v>30.05</v>
      </c>
      <c r="G18" s="53">
        <f t="shared" ref="G18:H18" si="27">ROUND(G9,1)</f>
        <v>30</v>
      </c>
      <c r="H18" s="53">
        <f t="shared" si="27"/>
        <v>30</v>
      </c>
      <c r="I18" s="53">
        <f t="shared" si="11"/>
        <v>30</v>
      </c>
      <c r="J18" s="54">
        <f t="shared" si="12"/>
        <v>30.024999999999999</v>
      </c>
      <c r="K18" s="51">
        <f t="shared" ref="K18:L18" si="28">ROUND(K9,1)</f>
        <v>30.1</v>
      </c>
      <c r="L18" s="52">
        <f t="shared" si="28"/>
        <v>30.1</v>
      </c>
      <c r="M18" s="52">
        <f t="shared" si="14"/>
        <v>30.1</v>
      </c>
      <c r="N18" s="52">
        <f t="shared" ref="N18:O18" si="29">ROUND(N9,1)</f>
        <v>30.1</v>
      </c>
      <c r="O18" s="52">
        <f t="shared" si="29"/>
        <v>30.1</v>
      </c>
      <c r="P18" s="52">
        <f t="shared" si="16"/>
        <v>30.1</v>
      </c>
      <c r="Q18" s="55">
        <f t="shared" si="17"/>
        <v>30.1</v>
      </c>
      <c r="R18" s="5"/>
      <c r="S18" s="2"/>
      <c r="T18" s="2"/>
      <c r="U18" s="2"/>
      <c r="V18" s="2"/>
      <c r="W18" s="57"/>
      <c r="X18" s="57"/>
      <c r="Y18" s="57"/>
      <c r="Z18" s="57"/>
      <c r="AA18" s="57"/>
      <c r="AB18" s="57"/>
      <c r="AC18" s="57"/>
      <c r="AD18" s="57"/>
      <c r="AE18" s="2"/>
      <c r="AF18" s="2"/>
      <c r="AG18" s="2"/>
      <c r="AH18" s="57"/>
      <c r="AI18" s="57"/>
      <c r="AJ18" s="57"/>
      <c r="AK18" s="57"/>
      <c r="AL18" s="57"/>
      <c r="AM18" s="57"/>
      <c r="AN18" s="57"/>
      <c r="AO18" s="57"/>
    </row>
    <row r="19" spans="1:41">
      <c r="A19" s="32"/>
      <c r="B19" s="5"/>
      <c r="C19" s="5">
        <v>5</v>
      </c>
      <c r="D19" s="58">
        <f t="shared" ref="D19:E19" si="30">ROUND(D10,1)</f>
        <v>30</v>
      </c>
      <c r="E19" s="59">
        <f t="shared" si="30"/>
        <v>30</v>
      </c>
      <c r="F19" s="59">
        <f t="shared" si="9"/>
        <v>30</v>
      </c>
      <c r="G19" s="60">
        <f t="shared" ref="G19:H19" si="31">ROUND(G10,1)</f>
        <v>30</v>
      </c>
      <c r="H19" s="60">
        <f t="shared" si="31"/>
        <v>30</v>
      </c>
      <c r="I19" s="60">
        <f t="shared" si="11"/>
        <v>30</v>
      </c>
      <c r="J19" s="61">
        <f t="shared" si="12"/>
        <v>30</v>
      </c>
      <c r="K19" s="58">
        <f t="shared" ref="K19:L19" si="32">ROUND(K10,1)</f>
        <v>30.1</v>
      </c>
      <c r="L19" s="59">
        <f t="shared" si="32"/>
        <v>30.1</v>
      </c>
      <c r="M19" s="59">
        <f t="shared" si="14"/>
        <v>30.1</v>
      </c>
      <c r="N19" s="59">
        <f t="shared" ref="N19:O19" si="33">ROUND(N10,1)</f>
        <v>30.1</v>
      </c>
      <c r="O19" s="59">
        <f t="shared" si="33"/>
        <v>30</v>
      </c>
      <c r="P19" s="59">
        <f t="shared" si="16"/>
        <v>30.05</v>
      </c>
      <c r="Q19" s="62">
        <f t="shared" si="17"/>
        <v>30.075000000000003</v>
      </c>
      <c r="R19" s="5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</row>
    <row r="20" spans="1:41">
      <c r="A20" s="32"/>
      <c r="B20" s="5"/>
      <c r="C20" s="5"/>
      <c r="D20" s="26"/>
      <c r="E20" s="26"/>
      <c r="F20" s="26"/>
      <c r="G20" s="26"/>
      <c r="H20" s="26"/>
      <c r="I20" s="26"/>
      <c r="J20" s="63">
        <f>AVERAGE(J15:J19)</f>
        <v>30</v>
      </c>
      <c r="K20" s="26"/>
      <c r="L20" s="5"/>
      <c r="M20" s="5"/>
      <c r="N20" s="5"/>
      <c r="O20" s="5"/>
      <c r="P20" s="5"/>
      <c r="Q20" s="63">
        <f>AVERAGE(Q15:Q19)</f>
        <v>30.095000000000006</v>
      </c>
      <c r="R20" s="5"/>
      <c r="S20" s="64">
        <f>AVERAGE(Q20,J20)</f>
        <v>30.047500000000003</v>
      </c>
      <c r="T20" s="2"/>
      <c r="U20" s="2"/>
    </row>
    <row r="21" spans="1:41">
      <c r="A21" s="32"/>
      <c r="B21" s="5"/>
      <c r="C21" s="5"/>
      <c r="D21" s="26"/>
      <c r="E21" s="26"/>
      <c r="F21" s="26"/>
      <c r="G21" s="26"/>
      <c r="H21" s="26"/>
      <c r="I21" s="26"/>
      <c r="J21" s="26"/>
      <c r="K21" s="26"/>
      <c r="L21" s="5"/>
      <c r="M21" s="5"/>
      <c r="N21" s="5"/>
      <c r="O21" s="5"/>
      <c r="P21" s="5"/>
      <c r="Q21" s="5"/>
      <c r="R21" s="5"/>
      <c r="S21" s="2"/>
      <c r="T21" s="2"/>
      <c r="U21" s="2"/>
    </row>
    <row r="22" spans="1:41">
      <c r="A22" s="65" t="s">
        <v>21</v>
      </c>
      <c r="B22" s="5"/>
      <c r="C22" s="5" t="s">
        <v>3</v>
      </c>
      <c r="D22" s="66" t="s">
        <v>4</v>
      </c>
      <c r="E22" s="47"/>
      <c r="F22" s="47"/>
      <c r="G22" s="47"/>
      <c r="H22" s="47"/>
      <c r="I22" s="47"/>
      <c r="J22" s="48"/>
      <c r="K22" s="12" t="s">
        <v>5</v>
      </c>
      <c r="L22" s="10"/>
      <c r="M22" s="10"/>
      <c r="N22" s="10"/>
      <c r="O22" s="10"/>
      <c r="P22" s="10"/>
      <c r="Q22" s="13"/>
      <c r="R22" s="5"/>
      <c r="S22" s="2"/>
      <c r="T22" s="2"/>
      <c r="U22" s="2"/>
    </row>
    <row r="23" spans="1:41">
      <c r="A23" s="67"/>
      <c r="B23" s="5"/>
      <c r="C23" s="5" t="s">
        <v>7</v>
      </c>
      <c r="D23" s="68">
        <v>44564</v>
      </c>
      <c r="E23" s="69">
        <v>44564</v>
      </c>
      <c r="F23" s="5" t="s">
        <v>9</v>
      </c>
      <c r="G23" s="69">
        <v>44596</v>
      </c>
      <c r="H23" s="69">
        <v>44596</v>
      </c>
      <c r="I23" s="5" t="s">
        <v>11</v>
      </c>
      <c r="J23" s="70" t="s">
        <v>12</v>
      </c>
      <c r="K23" s="68">
        <v>44564</v>
      </c>
      <c r="L23" s="71">
        <v>44564</v>
      </c>
      <c r="M23" s="72" t="s">
        <v>9</v>
      </c>
      <c r="N23" s="71">
        <v>44596</v>
      </c>
      <c r="O23" s="71">
        <v>44596</v>
      </c>
      <c r="P23" s="72" t="s">
        <v>11</v>
      </c>
      <c r="Q23" s="73" t="s">
        <v>13</v>
      </c>
      <c r="R23" s="5"/>
      <c r="S23" s="2"/>
      <c r="T23" s="2"/>
      <c r="U23" s="2"/>
    </row>
    <row r="24" spans="1:41">
      <c r="A24" s="67"/>
      <c r="B24" s="5"/>
      <c r="C24" s="5">
        <v>1</v>
      </c>
      <c r="D24" s="25">
        <v>30.04</v>
      </c>
      <c r="E24" s="26">
        <v>30.04</v>
      </c>
      <c r="F24" s="28">
        <f t="shared" ref="F24:F28" si="34">AVERAGE(D24:E24)</f>
        <v>30.04</v>
      </c>
      <c r="G24" s="26">
        <v>29.99</v>
      </c>
      <c r="H24" s="26">
        <v>29.98</v>
      </c>
      <c r="I24" s="28">
        <f t="shared" ref="I24:I28" si="35">AVERAGE(G24:H24)</f>
        <v>29.984999999999999</v>
      </c>
      <c r="J24" s="29">
        <f t="shared" ref="J24:J28" si="36">AVERAGE(I24,F24)</f>
        <v>30.012499999999999</v>
      </c>
      <c r="K24" s="25">
        <v>30.36</v>
      </c>
      <c r="L24" s="26">
        <v>30.31</v>
      </c>
      <c r="M24" s="74">
        <f t="shared" ref="M24:M28" si="37">AVERAGE(K24:L24)</f>
        <v>30.335000000000001</v>
      </c>
      <c r="N24" s="26">
        <v>30.19</v>
      </c>
      <c r="O24" s="26">
        <v>30.19</v>
      </c>
      <c r="P24" s="74">
        <f t="shared" ref="P24:P28" si="38">AVERAGE(N24:O24)</f>
        <v>30.19</v>
      </c>
      <c r="Q24" s="75">
        <f t="shared" ref="Q24:Q28" si="39">AVERAGE(P24,M24)</f>
        <v>30.262500000000003</v>
      </c>
      <c r="R24" s="5"/>
      <c r="S24" s="2"/>
      <c r="T24" s="2"/>
      <c r="U24" s="2"/>
    </row>
    <row r="25" spans="1:41">
      <c r="A25" s="67"/>
      <c r="B25" s="5"/>
      <c r="C25" s="5">
        <v>2</v>
      </c>
      <c r="D25" s="25">
        <v>30.06</v>
      </c>
      <c r="E25" s="26">
        <v>30.06</v>
      </c>
      <c r="F25" s="28">
        <f t="shared" si="34"/>
        <v>30.06</v>
      </c>
      <c r="G25" s="26">
        <v>30.02</v>
      </c>
      <c r="H25" s="26">
        <v>30.01</v>
      </c>
      <c r="I25" s="28">
        <f t="shared" si="35"/>
        <v>30.015000000000001</v>
      </c>
      <c r="J25" s="29">
        <f t="shared" si="36"/>
        <v>30.037500000000001</v>
      </c>
      <c r="K25" s="25">
        <v>30.34</v>
      </c>
      <c r="L25" s="26">
        <v>30.35</v>
      </c>
      <c r="M25" s="74">
        <f t="shared" si="37"/>
        <v>30.344999999999999</v>
      </c>
      <c r="N25" s="26">
        <v>30.23</v>
      </c>
      <c r="O25" s="26">
        <v>30.12</v>
      </c>
      <c r="P25" s="74">
        <f t="shared" si="38"/>
        <v>30.175000000000001</v>
      </c>
      <c r="Q25" s="75">
        <f t="shared" si="39"/>
        <v>30.259999999999998</v>
      </c>
      <c r="R25" s="5"/>
      <c r="S25" s="2"/>
      <c r="T25" s="2"/>
      <c r="U25" s="2"/>
    </row>
    <row r="26" spans="1:41">
      <c r="A26" s="67"/>
      <c r="B26" s="5"/>
      <c r="C26" s="5">
        <v>3</v>
      </c>
      <c r="D26" s="25">
        <v>30</v>
      </c>
      <c r="E26" s="26">
        <v>29.99</v>
      </c>
      <c r="F26" s="28">
        <f t="shared" si="34"/>
        <v>29.994999999999997</v>
      </c>
      <c r="G26" s="26">
        <v>30.04</v>
      </c>
      <c r="H26" s="26">
        <v>30.03</v>
      </c>
      <c r="I26" s="28">
        <f t="shared" si="35"/>
        <v>30.035</v>
      </c>
      <c r="J26" s="29">
        <f t="shared" si="36"/>
        <v>30.015000000000001</v>
      </c>
      <c r="K26" s="25">
        <v>30.19</v>
      </c>
      <c r="L26" s="26">
        <v>30.18</v>
      </c>
      <c r="M26" s="74">
        <f t="shared" si="37"/>
        <v>30.185000000000002</v>
      </c>
      <c r="N26" s="26">
        <v>30.33</v>
      </c>
      <c r="O26" s="26">
        <v>30.34</v>
      </c>
      <c r="P26" s="74">
        <f t="shared" si="38"/>
        <v>30.335000000000001</v>
      </c>
      <c r="Q26" s="75">
        <f t="shared" si="39"/>
        <v>30.26</v>
      </c>
      <c r="R26" s="5"/>
      <c r="S26" s="2" t="s">
        <v>14</v>
      </c>
      <c r="T26" s="33">
        <f>AVERAGE(F29,M29)</f>
        <v>30.155000000000001</v>
      </c>
      <c r="U26" s="2"/>
    </row>
    <row r="27" spans="1:41">
      <c r="A27" s="67"/>
      <c r="B27" s="5"/>
      <c r="C27" s="5">
        <v>4</v>
      </c>
      <c r="D27" s="25">
        <v>30.02</v>
      </c>
      <c r="E27" s="26">
        <v>30.01</v>
      </c>
      <c r="F27" s="28">
        <f t="shared" si="34"/>
        <v>30.015000000000001</v>
      </c>
      <c r="G27" s="26">
        <v>30.06</v>
      </c>
      <c r="H27" s="26">
        <v>30.09</v>
      </c>
      <c r="I27" s="28">
        <f t="shared" si="35"/>
        <v>30.074999999999999</v>
      </c>
      <c r="J27" s="29">
        <f t="shared" si="36"/>
        <v>30.045000000000002</v>
      </c>
      <c r="K27" s="25">
        <v>30.22</v>
      </c>
      <c r="L27" s="26">
        <v>30.17</v>
      </c>
      <c r="M27" s="74">
        <f t="shared" si="37"/>
        <v>30.195</v>
      </c>
      <c r="N27" s="26">
        <v>30.37</v>
      </c>
      <c r="O27" s="26">
        <v>30.34</v>
      </c>
      <c r="P27" s="74">
        <f t="shared" si="38"/>
        <v>30.355</v>
      </c>
      <c r="Q27" s="75">
        <f t="shared" si="39"/>
        <v>30.274999999999999</v>
      </c>
      <c r="R27" s="5"/>
      <c r="S27" s="2" t="s">
        <v>15</v>
      </c>
      <c r="T27" s="33">
        <f>AVERAGE(I29,P29)</f>
        <v>30.136500000000002</v>
      </c>
      <c r="U27" s="2"/>
    </row>
    <row r="28" spans="1:41">
      <c r="A28" s="67"/>
      <c r="B28" s="5"/>
      <c r="C28" s="5">
        <v>5</v>
      </c>
      <c r="D28" s="36">
        <v>30.03</v>
      </c>
      <c r="E28" s="37">
        <v>30.06</v>
      </c>
      <c r="F28" s="39">
        <f t="shared" si="34"/>
        <v>30.045000000000002</v>
      </c>
      <c r="G28" s="37">
        <v>30</v>
      </c>
      <c r="H28" s="37">
        <v>30.01</v>
      </c>
      <c r="I28" s="39">
        <f t="shared" si="35"/>
        <v>30.005000000000003</v>
      </c>
      <c r="J28" s="40">
        <f t="shared" si="36"/>
        <v>30.025000000000002</v>
      </c>
      <c r="K28" s="36">
        <v>30.35</v>
      </c>
      <c r="L28" s="37">
        <v>30.32</v>
      </c>
      <c r="M28" s="76">
        <f t="shared" si="37"/>
        <v>30.335000000000001</v>
      </c>
      <c r="N28" s="37">
        <v>30.18</v>
      </c>
      <c r="O28" s="37">
        <v>30.21</v>
      </c>
      <c r="P28" s="76">
        <f t="shared" si="38"/>
        <v>30.195</v>
      </c>
      <c r="Q28" s="77">
        <f t="shared" si="39"/>
        <v>30.265000000000001</v>
      </c>
      <c r="R28" s="5"/>
      <c r="S28" s="2"/>
      <c r="T28" s="2"/>
      <c r="U28" s="2"/>
    </row>
    <row r="29" spans="1:41">
      <c r="A29" s="67"/>
      <c r="B29" s="5"/>
      <c r="C29" s="5"/>
      <c r="D29" s="26"/>
      <c r="E29" s="26"/>
      <c r="F29" s="26">
        <f>AVERAGE(F24:F28)</f>
        <v>30.030999999999999</v>
      </c>
      <c r="G29" s="26"/>
      <c r="H29" s="26"/>
      <c r="I29" s="26">
        <f t="shared" ref="I29:J29" si="40">AVERAGE(I24:I28)</f>
        <v>30.023000000000003</v>
      </c>
      <c r="J29" s="42">
        <f t="shared" si="40"/>
        <v>30.026999999999997</v>
      </c>
      <c r="K29" s="26"/>
      <c r="L29" s="5"/>
      <c r="M29" s="26">
        <f>AVERAGE(M24:M28)</f>
        <v>30.279000000000003</v>
      </c>
      <c r="N29" s="5"/>
      <c r="O29" s="5"/>
      <c r="P29" s="26">
        <f t="shared" ref="P29:Q29" si="41">AVERAGE(P24:P28)</f>
        <v>30.25</v>
      </c>
      <c r="Q29" s="42">
        <f t="shared" si="41"/>
        <v>30.264499999999998</v>
      </c>
      <c r="R29" s="5"/>
      <c r="S29" s="44">
        <f>AVERAGE(Q29,J29)</f>
        <v>30.14575</v>
      </c>
      <c r="T29" s="2"/>
      <c r="U29" s="2"/>
    </row>
    <row r="30" spans="1:41">
      <c r="A30" s="67"/>
      <c r="B30" s="5"/>
      <c r="C30" s="5"/>
      <c r="D30" s="26"/>
      <c r="E30" s="26"/>
      <c r="F30" s="26"/>
      <c r="G30" s="26"/>
      <c r="H30" s="26"/>
      <c r="I30" s="26"/>
      <c r="J30" s="26"/>
      <c r="K30" s="26"/>
      <c r="L30" s="5"/>
      <c r="M30" s="5"/>
      <c r="N30" s="5"/>
      <c r="O30" s="5"/>
      <c r="P30" s="5"/>
      <c r="Q30" s="5"/>
      <c r="R30" s="5"/>
      <c r="S30" s="2"/>
      <c r="T30" s="2"/>
      <c r="U30" s="2"/>
    </row>
    <row r="31" spans="1:41">
      <c r="A31" s="67"/>
      <c r="B31" s="5"/>
      <c r="C31" s="5" t="s">
        <v>17</v>
      </c>
      <c r="D31" s="66" t="s">
        <v>4</v>
      </c>
      <c r="E31" s="47"/>
      <c r="F31" s="47"/>
      <c r="G31" s="47"/>
      <c r="H31" s="47"/>
      <c r="I31" s="47"/>
      <c r="J31" s="48"/>
      <c r="K31" s="12" t="s">
        <v>5</v>
      </c>
      <c r="L31" s="10"/>
      <c r="M31" s="10"/>
      <c r="N31" s="10"/>
      <c r="O31" s="10"/>
      <c r="P31" s="10"/>
      <c r="Q31" s="13"/>
      <c r="R31" s="5"/>
      <c r="S31" s="2"/>
      <c r="T31" s="2"/>
      <c r="U31" s="2"/>
    </row>
    <row r="32" spans="1:41">
      <c r="A32" s="67"/>
      <c r="B32" s="5"/>
      <c r="C32" s="5" t="s">
        <v>7</v>
      </c>
      <c r="D32" s="68">
        <v>44564</v>
      </c>
      <c r="E32" s="69">
        <v>44564</v>
      </c>
      <c r="F32" s="5" t="s">
        <v>9</v>
      </c>
      <c r="G32" s="69">
        <v>44596</v>
      </c>
      <c r="H32" s="69">
        <v>44596</v>
      </c>
      <c r="I32" s="5" t="s">
        <v>11</v>
      </c>
      <c r="J32" s="70" t="s">
        <v>12</v>
      </c>
      <c r="K32" s="68">
        <v>44564</v>
      </c>
      <c r="L32" s="71">
        <v>44564</v>
      </c>
      <c r="M32" s="2" t="s">
        <v>9</v>
      </c>
      <c r="N32" s="71">
        <v>44596</v>
      </c>
      <c r="O32" s="71">
        <v>44596</v>
      </c>
      <c r="P32" s="2" t="s">
        <v>11</v>
      </c>
      <c r="Q32" s="73" t="s">
        <v>13</v>
      </c>
      <c r="R32" s="5"/>
      <c r="S32" s="2"/>
      <c r="T32" s="2"/>
      <c r="U32" s="2"/>
    </row>
    <row r="33" spans="1:41">
      <c r="A33" s="67"/>
      <c r="B33" s="5"/>
      <c r="C33" s="5">
        <v>1</v>
      </c>
      <c r="D33" s="78">
        <f t="shared" ref="D33:E33" si="42">ROUND(D24,1)</f>
        <v>30</v>
      </c>
      <c r="E33" s="53">
        <f t="shared" si="42"/>
        <v>30</v>
      </c>
      <c r="F33" s="53">
        <f t="shared" ref="F33:F37" si="43">AVERAGE(D33:E33)</f>
        <v>30</v>
      </c>
      <c r="G33" s="53">
        <f t="shared" ref="G33:H33" si="44">ROUND(G24,1)</f>
        <v>30</v>
      </c>
      <c r="H33" s="53">
        <f t="shared" si="44"/>
        <v>30</v>
      </c>
      <c r="I33" s="53">
        <f t="shared" ref="I33:I37" si="45">AVERAGE(G33:H33)</f>
        <v>30</v>
      </c>
      <c r="J33" s="54">
        <f t="shared" ref="J33:J37" si="46">AVERAGE(I33,F33)</f>
        <v>30</v>
      </c>
      <c r="K33" s="78">
        <f t="shared" ref="K33:L33" si="47">ROUND(K24,1)</f>
        <v>30.4</v>
      </c>
      <c r="L33" s="53">
        <f t="shared" si="47"/>
        <v>30.3</v>
      </c>
      <c r="M33" s="53">
        <f t="shared" ref="M33:M37" si="48">AVERAGE(K33:L33)</f>
        <v>30.35</v>
      </c>
      <c r="N33" s="53">
        <f t="shared" ref="N33:O33" si="49">ROUND(N24,1)</f>
        <v>30.2</v>
      </c>
      <c r="O33" s="53">
        <f t="shared" si="49"/>
        <v>30.2</v>
      </c>
      <c r="P33" s="53">
        <f t="shared" ref="P33:P37" si="50">AVERAGE(N33:O33)</f>
        <v>30.2</v>
      </c>
      <c r="Q33" s="54">
        <f t="shared" ref="Q33:Q37" si="51">AVERAGE(P33,M33)</f>
        <v>30.274999999999999</v>
      </c>
      <c r="R33" s="5"/>
      <c r="S33" s="2"/>
      <c r="T33" s="2"/>
      <c r="U33" s="2"/>
    </row>
    <row r="34" spans="1:41">
      <c r="A34" s="67"/>
      <c r="B34" s="5"/>
      <c r="C34" s="5">
        <v>2</v>
      </c>
      <c r="D34" s="78">
        <f t="shared" ref="D34:E34" si="52">ROUND(D25,1)</f>
        <v>30.1</v>
      </c>
      <c r="E34" s="53">
        <f t="shared" si="52"/>
        <v>30.1</v>
      </c>
      <c r="F34" s="53">
        <f t="shared" si="43"/>
        <v>30.1</v>
      </c>
      <c r="G34" s="53">
        <f t="shared" ref="G34:H34" si="53">ROUND(G25,1)</f>
        <v>30</v>
      </c>
      <c r="H34" s="53">
        <f t="shared" si="53"/>
        <v>30</v>
      </c>
      <c r="I34" s="53">
        <f t="shared" si="45"/>
        <v>30</v>
      </c>
      <c r="J34" s="54">
        <f t="shared" si="46"/>
        <v>30.05</v>
      </c>
      <c r="K34" s="78">
        <f t="shared" ref="K34:L34" si="54">ROUND(K25,1)</f>
        <v>30.3</v>
      </c>
      <c r="L34" s="53">
        <f t="shared" si="54"/>
        <v>30.4</v>
      </c>
      <c r="M34" s="53">
        <f t="shared" si="48"/>
        <v>30.35</v>
      </c>
      <c r="N34" s="53">
        <f t="shared" ref="N34:O34" si="55">ROUND(N25,1)</f>
        <v>30.2</v>
      </c>
      <c r="O34" s="53">
        <f t="shared" si="55"/>
        <v>30.1</v>
      </c>
      <c r="P34" s="53">
        <f t="shared" si="50"/>
        <v>30.15</v>
      </c>
      <c r="Q34" s="54">
        <f t="shared" si="51"/>
        <v>30.25</v>
      </c>
      <c r="R34" s="5"/>
      <c r="S34" s="2"/>
      <c r="T34" s="2"/>
      <c r="U34" s="2"/>
    </row>
    <row r="35" spans="1:41">
      <c r="A35" s="67"/>
      <c r="B35" s="5"/>
      <c r="C35" s="5">
        <v>3</v>
      </c>
      <c r="D35" s="78">
        <f t="shared" ref="D35:E35" si="56">ROUND(D26,1)</f>
        <v>30</v>
      </c>
      <c r="E35" s="53">
        <f t="shared" si="56"/>
        <v>30</v>
      </c>
      <c r="F35" s="53">
        <f t="shared" si="43"/>
        <v>30</v>
      </c>
      <c r="G35" s="53">
        <f t="shared" ref="G35:H35" si="57">ROUND(G26,1)</f>
        <v>30</v>
      </c>
      <c r="H35" s="53">
        <f t="shared" si="57"/>
        <v>30</v>
      </c>
      <c r="I35" s="53">
        <f t="shared" si="45"/>
        <v>30</v>
      </c>
      <c r="J35" s="54">
        <f t="shared" si="46"/>
        <v>30</v>
      </c>
      <c r="K35" s="78">
        <f t="shared" ref="K35:L35" si="58">ROUND(K26,1)</f>
        <v>30.2</v>
      </c>
      <c r="L35" s="53">
        <f t="shared" si="58"/>
        <v>30.2</v>
      </c>
      <c r="M35" s="53">
        <f t="shared" si="48"/>
        <v>30.2</v>
      </c>
      <c r="N35" s="53">
        <f t="shared" ref="N35:O35" si="59">ROUND(N26,1)</f>
        <v>30.3</v>
      </c>
      <c r="O35" s="53">
        <f t="shared" si="59"/>
        <v>30.3</v>
      </c>
      <c r="P35" s="53">
        <f t="shared" si="50"/>
        <v>30.3</v>
      </c>
      <c r="Q35" s="54">
        <f t="shared" si="51"/>
        <v>30.25</v>
      </c>
      <c r="R35" s="5"/>
      <c r="S35" s="2"/>
      <c r="T35" s="2"/>
      <c r="U35" s="2"/>
    </row>
    <row r="36" spans="1:41">
      <c r="A36" s="67"/>
      <c r="B36" s="5"/>
      <c r="C36" s="5">
        <v>4</v>
      </c>
      <c r="D36" s="78">
        <f t="shared" ref="D36:E36" si="60">ROUND(D27,1)</f>
        <v>30</v>
      </c>
      <c r="E36" s="53">
        <f t="shared" si="60"/>
        <v>30</v>
      </c>
      <c r="F36" s="53">
        <f t="shared" si="43"/>
        <v>30</v>
      </c>
      <c r="G36" s="53">
        <f t="shared" ref="G36:H36" si="61">ROUND(G27,1)</f>
        <v>30.1</v>
      </c>
      <c r="H36" s="53">
        <f t="shared" si="61"/>
        <v>30.1</v>
      </c>
      <c r="I36" s="53">
        <f t="shared" si="45"/>
        <v>30.1</v>
      </c>
      <c r="J36" s="54">
        <f t="shared" si="46"/>
        <v>30.05</v>
      </c>
      <c r="K36" s="78">
        <f t="shared" ref="K36:L36" si="62">ROUND(K27,1)</f>
        <v>30.2</v>
      </c>
      <c r="L36" s="53">
        <f t="shared" si="62"/>
        <v>30.2</v>
      </c>
      <c r="M36" s="53">
        <f t="shared" si="48"/>
        <v>30.2</v>
      </c>
      <c r="N36" s="53">
        <f t="shared" ref="N36:O36" si="63">ROUND(N27,1)</f>
        <v>30.4</v>
      </c>
      <c r="O36" s="53">
        <f t="shared" si="63"/>
        <v>30.3</v>
      </c>
      <c r="P36" s="53">
        <f t="shared" si="50"/>
        <v>30.35</v>
      </c>
      <c r="Q36" s="54">
        <f t="shared" si="51"/>
        <v>30.274999999999999</v>
      </c>
      <c r="R36" s="5"/>
      <c r="S36" s="2"/>
      <c r="T36" s="2"/>
      <c r="U36" s="2"/>
    </row>
    <row r="37" spans="1:41">
      <c r="A37" s="67"/>
      <c r="B37" s="5"/>
      <c r="C37" s="5">
        <v>5</v>
      </c>
      <c r="D37" s="79">
        <f t="shared" ref="D37:E37" si="64">ROUND(D28,1)</f>
        <v>30</v>
      </c>
      <c r="E37" s="60">
        <f t="shared" si="64"/>
        <v>30.1</v>
      </c>
      <c r="F37" s="60">
        <f t="shared" si="43"/>
        <v>30.05</v>
      </c>
      <c r="G37" s="60">
        <f t="shared" ref="G37:H37" si="65">ROUND(G28,1)</f>
        <v>30</v>
      </c>
      <c r="H37" s="60">
        <f t="shared" si="65"/>
        <v>30</v>
      </c>
      <c r="I37" s="60">
        <f t="shared" si="45"/>
        <v>30</v>
      </c>
      <c r="J37" s="61">
        <f t="shared" si="46"/>
        <v>30.024999999999999</v>
      </c>
      <c r="K37" s="79">
        <f t="shared" ref="K37:L37" si="66">ROUND(K28,1)</f>
        <v>30.4</v>
      </c>
      <c r="L37" s="60">
        <f t="shared" si="66"/>
        <v>30.3</v>
      </c>
      <c r="M37" s="60">
        <f t="shared" si="48"/>
        <v>30.35</v>
      </c>
      <c r="N37" s="60">
        <f t="shared" ref="N37:O37" si="67">ROUND(N28,1)</f>
        <v>30.2</v>
      </c>
      <c r="O37" s="60">
        <f t="shared" si="67"/>
        <v>30.2</v>
      </c>
      <c r="P37" s="60">
        <f t="shared" si="50"/>
        <v>30.2</v>
      </c>
      <c r="Q37" s="61">
        <f t="shared" si="51"/>
        <v>30.274999999999999</v>
      </c>
      <c r="R37" s="5"/>
      <c r="S37" s="2"/>
      <c r="T37" s="2"/>
      <c r="U37" s="2"/>
      <c r="X37" s="5"/>
      <c r="Y37" s="26"/>
      <c r="Z37" s="26"/>
      <c r="AA37" s="26"/>
      <c r="AB37" s="26"/>
      <c r="AC37" s="26"/>
      <c r="AD37" s="26"/>
      <c r="AE37" s="26"/>
      <c r="AF37" s="26"/>
      <c r="AG37" s="5"/>
      <c r="AH37" s="5"/>
      <c r="AI37" s="5"/>
      <c r="AJ37" s="5"/>
      <c r="AK37" s="5"/>
      <c r="AL37" s="5"/>
      <c r="AM37" s="5"/>
      <c r="AN37" s="2"/>
      <c r="AO37" s="2"/>
    </row>
    <row r="38" spans="1:41">
      <c r="A38" s="67"/>
      <c r="B38" s="5"/>
      <c r="C38" s="5"/>
      <c r="D38" s="5"/>
      <c r="E38" s="5"/>
      <c r="F38" s="5"/>
      <c r="G38" s="5"/>
      <c r="H38" s="5"/>
      <c r="I38" s="26"/>
      <c r="J38" s="63">
        <f>AVERAGE(J33:J37)</f>
        <v>30.024999999999999</v>
      </c>
      <c r="K38" s="53"/>
      <c r="L38" s="5"/>
      <c r="M38" s="5"/>
      <c r="N38" s="53"/>
      <c r="O38" s="5"/>
      <c r="P38" s="53"/>
      <c r="Q38" s="63">
        <f>AVERAGE(Q33:Q37)</f>
        <v>30.265000000000004</v>
      </c>
      <c r="R38" s="5"/>
      <c r="S38" s="64">
        <f>AVERAGE(Q38,J38)</f>
        <v>30.145000000000003</v>
      </c>
      <c r="T38" s="2"/>
      <c r="U38" s="2"/>
    </row>
    <row r="39" spans="1:41">
      <c r="A39" s="80"/>
      <c r="B39" s="5"/>
      <c r="C39" s="5"/>
      <c r="D39" s="5"/>
      <c r="E39" s="5"/>
      <c r="F39" s="5"/>
      <c r="G39" s="5"/>
      <c r="H39" s="5"/>
      <c r="I39" s="26"/>
      <c r="J39" s="5"/>
      <c r="K39" s="5"/>
      <c r="L39" s="5"/>
      <c r="M39" s="5"/>
      <c r="N39" s="5"/>
      <c r="O39" s="5"/>
      <c r="P39" s="5"/>
      <c r="Q39" s="5"/>
      <c r="R39" s="5"/>
      <c r="S39" s="2"/>
      <c r="T39" s="2"/>
      <c r="U39" s="2"/>
    </row>
    <row r="40" spans="1:41">
      <c r="A40" s="81" t="s">
        <v>2</v>
      </c>
      <c r="B40" s="5"/>
      <c r="C40" s="7" t="s">
        <v>3</v>
      </c>
      <c r="D40" s="8" t="s">
        <v>4</v>
      </c>
      <c r="E40" s="9"/>
      <c r="F40" s="9"/>
      <c r="G40" s="9"/>
      <c r="H40" s="9"/>
      <c r="I40" s="10"/>
      <c r="J40" s="11"/>
      <c r="K40" s="12" t="s">
        <v>5</v>
      </c>
      <c r="L40" s="10"/>
      <c r="M40" s="10"/>
      <c r="N40" s="10"/>
      <c r="O40" s="10"/>
      <c r="P40" s="10"/>
      <c r="Q40" s="13"/>
      <c r="R40" s="5"/>
      <c r="S40" s="2"/>
      <c r="T40" s="2"/>
      <c r="U40" s="2"/>
    </row>
    <row r="41" spans="1:41">
      <c r="A41" s="82" t="s">
        <v>22</v>
      </c>
      <c r="B41" s="5"/>
      <c r="C41" s="5" t="s">
        <v>7</v>
      </c>
      <c r="D41" s="15" t="s">
        <v>8</v>
      </c>
      <c r="E41" s="16">
        <v>44564</v>
      </c>
      <c r="F41" s="17" t="s">
        <v>9</v>
      </c>
      <c r="G41" s="17" t="s">
        <v>10</v>
      </c>
      <c r="H41" s="16">
        <v>44596</v>
      </c>
      <c r="I41" s="18" t="s">
        <v>11</v>
      </c>
      <c r="J41" s="19" t="s">
        <v>12</v>
      </c>
      <c r="K41" s="20">
        <v>44564</v>
      </c>
      <c r="L41" s="21">
        <v>44564</v>
      </c>
      <c r="M41" s="22" t="s">
        <v>9</v>
      </c>
      <c r="N41" s="21">
        <v>44596</v>
      </c>
      <c r="O41" s="21">
        <v>44596</v>
      </c>
      <c r="P41" s="22" t="s">
        <v>11</v>
      </c>
      <c r="Q41" s="23" t="s">
        <v>13</v>
      </c>
      <c r="U41" s="2"/>
    </row>
    <row r="42" spans="1:41">
      <c r="A42" s="81" t="s">
        <v>23</v>
      </c>
      <c r="B42" s="5"/>
      <c r="C42" s="5">
        <v>1</v>
      </c>
      <c r="D42" s="25">
        <v>29.97</v>
      </c>
      <c r="E42" s="26">
        <v>29.98</v>
      </c>
      <c r="F42" s="28">
        <f t="shared" ref="F42:F46" si="68">(D42+E42)/2</f>
        <v>29.975000000000001</v>
      </c>
      <c r="G42" s="26">
        <v>29.95</v>
      </c>
      <c r="H42" s="26">
        <v>29.91</v>
      </c>
      <c r="I42" s="28">
        <f t="shared" ref="I42:I46" si="69">(G42+H42)/2</f>
        <v>29.93</v>
      </c>
      <c r="J42" s="29">
        <f t="shared" ref="J42:J46" si="70">AVERAGE(I42,F42)</f>
        <v>29.952500000000001</v>
      </c>
      <c r="K42" s="25">
        <v>30.2</v>
      </c>
      <c r="L42" s="26">
        <v>30.28</v>
      </c>
      <c r="M42" s="28">
        <f t="shared" ref="M42:M46" si="71">AVERAGE(K42:L42)</f>
        <v>30.240000000000002</v>
      </c>
      <c r="N42" s="26">
        <v>30.16</v>
      </c>
      <c r="O42" s="26">
        <v>30.1</v>
      </c>
      <c r="P42" s="28">
        <f t="shared" ref="P42:P46" si="72">AVERAGE(N42:O42)</f>
        <v>30.130000000000003</v>
      </c>
      <c r="Q42" s="30">
        <f t="shared" ref="Q42:Q46" si="73">AVERAGE(P42,M42)</f>
        <v>30.185000000000002</v>
      </c>
      <c r="U42" s="2"/>
    </row>
    <row r="43" spans="1:41">
      <c r="A43" s="82" t="s">
        <v>24</v>
      </c>
      <c r="B43" s="5"/>
      <c r="C43" s="5">
        <v>2</v>
      </c>
      <c r="D43" s="25">
        <v>29.99</v>
      </c>
      <c r="E43" s="26">
        <v>30.03</v>
      </c>
      <c r="F43" s="28">
        <f t="shared" si="68"/>
        <v>30.009999999999998</v>
      </c>
      <c r="G43" s="26">
        <v>29.96</v>
      </c>
      <c r="H43" s="26">
        <v>29.97</v>
      </c>
      <c r="I43" s="28">
        <f t="shared" si="69"/>
        <v>29.965</v>
      </c>
      <c r="J43" s="29">
        <f t="shared" si="70"/>
        <v>29.987499999999997</v>
      </c>
      <c r="K43" s="25">
        <v>30.26</v>
      </c>
      <c r="L43" s="26">
        <v>30.32</v>
      </c>
      <c r="M43" s="28">
        <f t="shared" si="71"/>
        <v>30.29</v>
      </c>
      <c r="N43" s="26">
        <v>30.18</v>
      </c>
      <c r="O43" s="26">
        <v>30.08</v>
      </c>
      <c r="P43" s="28">
        <f t="shared" si="72"/>
        <v>30.13</v>
      </c>
      <c r="Q43" s="30">
        <f t="shared" si="73"/>
        <v>30.21</v>
      </c>
      <c r="U43" s="2"/>
    </row>
    <row r="44" spans="1:41">
      <c r="A44" s="81"/>
      <c r="B44" s="5"/>
      <c r="C44" s="5">
        <v>3</v>
      </c>
      <c r="D44" s="25">
        <v>30.07</v>
      </c>
      <c r="E44" s="26">
        <v>30.08</v>
      </c>
      <c r="F44" s="28">
        <f t="shared" si="68"/>
        <v>30.074999999999999</v>
      </c>
      <c r="G44" s="26">
        <v>30</v>
      </c>
      <c r="H44" s="26">
        <v>30.01</v>
      </c>
      <c r="I44" s="28">
        <f t="shared" si="69"/>
        <v>30.005000000000003</v>
      </c>
      <c r="J44" s="29">
        <f t="shared" si="70"/>
        <v>30.04</v>
      </c>
      <c r="K44" s="25">
        <v>30.3</v>
      </c>
      <c r="L44" s="26">
        <v>30.33</v>
      </c>
      <c r="M44" s="28">
        <f t="shared" si="71"/>
        <v>30.314999999999998</v>
      </c>
      <c r="N44" s="26">
        <v>30.2</v>
      </c>
      <c r="O44" s="26">
        <v>30.11</v>
      </c>
      <c r="P44" s="28">
        <f t="shared" si="72"/>
        <v>30.155000000000001</v>
      </c>
      <c r="Q44" s="30">
        <f t="shared" si="73"/>
        <v>30.234999999999999</v>
      </c>
      <c r="S44" s="2" t="s">
        <v>14</v>
      </c>
      <c r="T44" s="33">
        <f>AVERAGE(F47,M47)</f>
        <v>30.158499999999997</v>
      </c>
      <c r="U44" s="2"/>
    </row>
    <row r="45" spans="1:41">
      <c r="A45" s="83"/>
      <c r="B45" s="5"/>
      <c r="C45" s="5">
        <v>4</v>
      </c>
      <c r="D45" s="25">
        <v>30.07</v>
      </c>
      <c r="E45" s="26">
        <v>30.07</v>
      </c>
      <c r="F45" s="28">
        <f t="shared" si="68"/>
        <v>30.07</v>
      </c>
      <c r="G45" s="26">
        <v>30.01</v>
      </c>
      <c r="H45" s="26">
        <v>29.99</v>
      </c>
      <c r="I45" s="28">
        <f t="shared" si="69"/>
        <v>30</v>
      </c>
      <c r="J45" s="29">
        <f t="shared" si="70"/>
        <v>30.035</v>
      </c>
      <c r="K45" s="25">
        <v>30.32</v>
      </c>
      <c r="L45" s="26">
        <v>30.25</v>
      </c>
      <c r="M45" s="28">
        <f t="shared" si="71"/>
        <v>30.285</v>
      </c>
      <c r="N45" s="26">
        <v>30.15</v>
      </c>
      <c r="O45" s="26">
        <v>30.19</v>
      </c>
      <c r="P45" s="28">
        <f t="shared" si="72"/>
        <v>30.17</v>
      </c>
      <c r="Q45" s="30">
        <f t="shared" si="73"/>
        <v>30.227499999999999</v>
      </c>
      <c r="S45" s="2" t="s">
        <v>15</v>
      </c>
      <c r="T45" s="33">
        <f>AVERAGE(I47,P47)</f>
        <v>30.061999999999998</v>
      </c>
      <c r="U45" s="2"/>
    </row>
    <row r="46" spans="1:41">
      <c r="A46" s="83"/>
      <c r="B46" s="5"/>
      <c r="C46" s="5">
        <v>5</v>
      </c>
      <c r="D46" s="36">
        <v>30.04</v>
      </c>
      <c r="E46" s="37">
        <v>30.03</v>
      </c>
      <c r="F46" s="39">
        <f t="shared" si="68"/>
        <v>30.035</v>
      </c>
      <c r="G46" s="37">
        <v>29.99</v>
      </c>
      <c r="H46" s="37">
        <v>29.98</v>
      </c>
      <c r="I46" s="39">
        <f t="shared" si="69"/>
        <v>29.984999999999999</v>
      </c>
      <c r="J46" s="40">
        <f t="shared" si="70"/>
        <v>30.009999999999998</v>
      </c>
      <c r="K46" s="36">
        <v>30.33</v>
      </c>
      <c r="L46" s="37">
        <v>30.25</v>
      </c>
      <c r="M46" s="39">
        <f t="shared" si="71"/>
        <v>30.29</v>
      </c>
      <c r="N46" s="37">
        <v>30.12</v>
      </c>
      <c r="O46" s="37">
        <v>30.18</v>
      </c>
      <c r="P46" s="39">
        <f t="shared" si="72"/>
        <v>30.15</v>
      </c>
      <c r="Q46" s="41">
        <f t="shared" si="73"/>
        <v>30.22</v>
      </c>
      <c r="U46" s="2"/>
    </row>
    <row r="47" spans="1:41">
      <c r="A47" s="83"/>
      <c r="B47" s="5"/>
      <c r="C47" s="5"/>
      <c r="D47" s="26"/>
      <c r="E47" s="2"/>
      <c r="F47" s="26">
        <f>AVERAGE(F42:F46)</f>
        <v>30.032999999999998</v>
      </c>
      <c r="G47" s="26"/>
      <c r="H47" s="26"/>
      <c r="I47" s="26">
        <f t="shared" ref="I47:J47" si="74">AVERAGE(I42:I46)</f>
        <v>29.976999999999997</v>
      </c>
      <c r="J47" s="42">
        <f t="shared" si="74"/>
        <v>30.004999999999995</v>
      </c>
      <c r="K47" s="28"/>
      <c r="L47" s="28"/>
      <c r="M47" s="28">
        <f>AVERAGE(M42:M46)</f>
        <v>30.283999999999999</v>
      </c>
      <c r="N47" s="28"/>
      <c r="O47" s="28"/>
      <c r="P47" s="28">
        <f t="shared" ref="P47:Q47" si="75">AVERAGE(P42:P46)</f>
        <v>30.147000000000002</v>
      </c>
      <c r="Q47" s="43">
        <f t="shared" si="75"/>
        <v>30.215499999999999</v>
      </c>
      <c r="R47" s="5"/>
      <c r="S47" s="44">
        <f>AVERAGE(Q47,J47)</f>
        <v>30.110249999999997</v>
      </c>
      <c r="T47" s="2" t="s">
        <v>16</v>
      </c>
      <c r="U47" s="2"/>
    </row>
    <row r="48" spans="1:41">
      <c r="A48" s="83"/>
      <c r="B48" s="5"/>
      <c r="C48" s="5"/>
      <c r="D48" s="26"/>
      <c r="E48" s="2"/>
      <c r="F48" s="26"/>
      <c r="G48" s="26"/>
      <c r="H48" s="26"/>
      <c r="I48" s="26"/>
      <c r="J48" s="26"/>
      <c r="K48" s="28"/>
      <c r="L48" s="28"/>
      <c r="M48" s="28"/>
      <c r="N48" s="28"/>
      <c r="O48" s="28"/>
      <c r="P48" s="28"/>
      <c r="Q48" s="28"/>
      <c r="R48" s="5"/>
      <c r="S48" s="2"/>
      <c r="T48" s="2"/>
      <c r="U48" s="2"/>
    </row>
    <row r="49" spans="1:41">
      <c r="A49" s="83"/>
      <c r="B49" s="5"/>
      <c r="C49" s="7" t="s">
        <v>17</v>
      </c>
      <c r="D49" s="45" t="s">
        <v>4</v>
      </c>
      <c r="E49" s="46"/>
      <c r="F49" s="47"/>
      <c r="G49" s="47"/>
      <c r="H49" s="47"/>
      <c r="I49" s="47"/>
      <c r="J49" s="48"/>
      <c r="K49" s="12" t="s">
        <v>5</v>
      </c>
      <c r="L49" s="10"/>
      <c r="M49" s="10"/>
      <c r="N49" s="10"/>
      <c r="O49" s="10"/>
      <c r="P49" s="10"/>
      <c r="Q49" s="13"/>
      <c r="R49" s="5"/>
      <c r="S49" s="2"/>
      <c r="T49" s="2"/>
      <c r="U49" s="2"/>
    </row>
    <row r="50" spans="1:41">
      <c r="A50" s="83"/>
      <c r="B50" s="5"/>
      <c r="C50" s="5" t="s">
        <v>7</v>
      </c>
      <c r="D50" s="49">
        <v>44564</v>
      </c>
      <c r="E50" s="21">
        <v>44564</v>
      </c>
      <c r="F50" s="22" t="s">
        <v>18</v>
      </c>
      <c r="G50" s="50">
        <v>44596</v>
      </c>
      <c r="H50" s="50">
        <v>44596</v>
      </c>
      <c r="I50" s="18" t="s">
        <v>19</v>
      </c>
      <c r="J50" s="23" t="s">
        <v>20</v>
      </c>
      <c r="K50" s="20">
        <v>44564</v>
      </c>
      <c r="L50" s="21">
        <v>44564</v>
      </c>
      <c r="M50" s="22" t="s">
        <v>9</v>
      </c>
      <c r="N50" s="21">
        <v>44596</v>
      </c>
      <c r="O50" s="21">
        <v>44596</v>
      </c>
      <c r="P50" s="22" t="s">
        <v>11</v>
      </c>
      <c r="Q50" s="23" t="s">
        <v>13</v>
      </c>
      <c r="S50" s="2"/>
      <c r="T50" s="2"/>
      <c r="U50" s="2"/>
    </row>
    <row r="51" spans="1:41">
      <c r="A51" s="83"/>
      <c r="B51" s="5"/>
      <c r="C51" s="5">
        <v>1</v>
      </c>
      <c r="D51" s="51">
        <f t="shared" ref="D51:E51" si="76">ROUND(D42,1)</f>
        <v>30</v>
      </c>
      <c r="E51" s="52">
        <f t="shared" si="76"/>
        <v>30</v>
      </c>
      <c r="F51" s="52">
        <f t="shared" ref="F51:F55" si="77">(D51+E51)/2</f>
        <v>30</v>
      </c>
      <c r="G51" s="53">
        <f t="shared" ref="G51:H51" si="78">ROUND(G42,1)</f>
        <v>30</v>
      </c>
      <c r="H51" s="53">
        <f t="shared" si="78"/>
        <v>29.9</v>
      </c>
      <c r="I51" s="53">
        <f t="shared" ref="I51:I55" si="79">(G51+H51)/2</f>
        <v>29.95</v>
      </c>
      <c r="J51" s="54">
        <f t="shared" ref="J51:J55" si="80">(F51+I51)/2</f>
        <v>29.975000000000001</v>
      </c>
      <c r="K51" s="51">
        <f t="shared" ref="K51:L51" si="81">ROUND(K42,1)</f>
        <v>30.2</v>
      </c>
      <c r="L51" s="52">
        <f t="shared" si="81"/>
        <v>30.3</v>
      </c>
      <c r="M51" s="52">
        <f t="shared" ref="M51:M55" si="82">AVERAGE(K51:L51)</f>
        <v>30.25</v>
      </c>
      <c r="N51" s="52">
        <f t="shared" ref="N51:O51" si="83">ROUND(N42,1)</f>
        <v>30.2</v>
      </c>
      <c r="O51" s="52">
        <f t="shared" si="83"/>
        <v>30.1</v>
      </c>
      <c r="P51" s="52">
        <f t="shared" ref="P51:P55" si="84">AVERAGE(N51:O51)</f>
        <v>30.15</v>
      </c>
      <c r="Q51" s="55">
        <f t="shared" ref="Q51:Q55" si="85">AVERAGE(P51,M51)</f>
        <v>30.2</v>
      </c>
      <c r="R51" s="5"/>
      <c r="S51" s="2"/>
      <c r="T51" s="2"/>
      <c r="U51" s="2"/>
    </row>
    <row r="52" spans="1:41">
      <c r="A52" s="83"/>
      <c r="B52" s="5"/>
      <c r="C52" s="5">
        <v>2</v>
      </c>
      <c r="D52" s="51">
        <f t="shared" ref="D52:E52" si="86">ROUND(D43,1)</f>
        <v>30</v>
      </c>
      <c r="E52" s="52">
        <f t="shared" si="86"/>
        <v>30</v>
      </c>
      <c r="F52" s="52">
        <f t="shared" si="77"/>
        <v>30</v>
      </c>
      <c r="G52" s="53">
        <f t="shared" ref="G52:H52" si="87">ROUND(G43,1)</f>
        <v>30</v>
      </c>
      <c r="H52" s="53">
        <f t="shared" si="87"/>
        <v>30</v>
      </c>
      <c r="I52" s="53">
        <f t="shared" si="79"/>
        <v>30</v>
      </c>
      <c r="J52" s="54">
        <f t="shared" si="80"/>
        <v>30</v>
      </c>
      <c r="K52" s="51">
        <f t="shared" ref="K52:L52" si="88">ROUND(K43,1)</f>
        <v>30.3</v>
      </c>
      <c r="L52" s="52">
        <f t="shared" si="88"/>
        <v>30.3</v>
      </c>
      <c r="M52" s="52">
        <f t="shared" si="82"/>
        <v>30.3</v>
      </c>
      <c r="N52" s="52">
        <f t="shared" ref="N52:O52" si="89">ROUND(N43,1)</f>
        <v>30.2</v>
      </c>
      <c r="O52" s="52">
        <f t="shared" si="89"/>
        <v>30.1</v>
      </c>
      <c r="P52" s="52">
        <f t="shared" si="84"/>
        <v>30.15</v>
      </c>
      <c r="Q52" s="55">
        <f t="shared" si="85"/>
        <v>30.225000000000001</v>
      </c>
      <c r="R52" s="5"/>
      <c r="S52" s="2"/>
      <c r="T52" s="2"/>
      <c r="U52" s="2"/>
    </row>
    <row r="53" spans="1:41">
      <c r="A53" s="83"/>
      <c r="B53" s="5"/>
      <c r="C53" s="5">
        <v>3</v>
      </c>
      <c r="D53" s="51">
        <f t="shared" ref="D53:E53" si="90">ROUND(D44,1)</f>
        <v>30.1</v>
      </c>
      <c r="E53" s="52">
        <f t="shared" si="90"/>
        <v>30.1</v>
      </c>
      <c r="F53" s="52">
        <f t="shared" si="77"/>
        <v>30.1</v>
      </c>
      <c r="G53" s="53">
        <f t="shared" ref="G53:H53" si="91">ROUND(G44,1)</f>
        <v>30</v>
      </c>
      <c r="H53" s="53">
        <f t="shared" si="91"/>
        <v>30</v>
      </c>
      <c r="I53" s="53">
        <f t="shared" si="79"/>
        <v>30</v>
      </c>
      <c r="J53" s="54">
        <f t="shared" si="80"/>
        <v>30.05</v>
      </c>
      <c r="K53" s="51">
        <f t="shared" ref="K53:L53" si="92">ROUND(K44,1)</f>
        <v>30.3</v>
      </c>
      <c r="L53" s="52">
        <f t="shared" si="92"/>
        <v>30.3</v>
      </c>
      <c r="M53" s="52">
        <f t="shared" si="82"/>
        <v>30.3</v>
      </c>
      <c r="N53" s="52">
        <f t="shared" ref="N53:O53" si="93">ROUND(N44,1)</f>
        <v>30.2</v>
      </c>
      <c r="O53" s="52">
        <f t="shared" si="93"/>
        <v>30.1</v>
      </c>
      <c r="P53" s="52">
        <f t="shared" si="84"/>
        <v>30.15</v>
      </c>
      <c r="Q53" s="55">
        <f t="shared" si="85"/>
        <v>30.225000000000001</v>
      </c>
      <c r="R53" s="5"/>
      <c r="S53" s="2"/>
      <c r="T53" s="2"/>
      <c r="U53" s="2"/>
    </row>
    <row r="54" spans="1:41">
      <c r="A54" s="83"/>
      <c r="B54" s="5"/>
      <c r="C54" s="5">
        <v>4</v>
      </c>
      <c r="D54" s="51">
        <f t="shared" ref="D54:E54" si="94">ROUND(D45,1)</f>
        <v>30.1</v>
      </c>
      <c r="E54" s="52">
        <f t="shared" si="94"/>
        <v>30.1</v>
      </c>
      <c r="F54" s="52">
        <f t="shared" si="77"/>
        <v>30.1</v>
      </c>
      <c r="G54" s="53">
        <f t="shared" ref="G54:H54" si="95">ROUND(G45,1)</f>
        <v>30</v>
      </c>
      <c r="H54" s="53">
        <f t="shared" si="95"/>
        <v>30</v>
      </c>
      <c r="I54" s="53">
        <f t="shared" si="79"/>
        <v>30</v>
      </c>
      <c r="J54" s="54">
        <f t="shared" si="80"/>
        <v>30.05</v>
      </c>
      <c r="K54" s="51">
        <f t="shared" ref="K54:L54" si="96">ROUND(K45,1)</f>
        <v>30.3</v>
      </c>
      <c r="L54" s="52">
        <f t="shared" si="96"/>
        <v>30.3</v>
      </c>
      <c r="M54" s="52">
        <f t="shared" si="82"/>
        <v>30.3</v>
      </c>
      <c r="N54" s="52">
        <f t="shared" ref="N54:O54" si="97">ROUND(N45,1)</f>
        <v>30.2</v>
      </c>
      <c r="O54" s="52">
        <f t="shared" si="97"/>
        <v>30.2</v>
      </c>
      <c r="P54" s="52">
        <f t="shared" si="84"/>
        <v>30.2</v>
      </c>
      <c r="Q54" s="55">
        <f t="shared" si="85"/>
        <v>30.25</v>
      </c>
      <c r="R54" s="5"/>
      <c r="S54" s="2"/>
      <c r="T54" s="2"/>
      <c r="U54" s="2"/>
    </row>
    <row r="55" spans="1:41">
      <c r="A55" s="83"/>
      <c r="B55" s="5"/>
      <c r="C55" s="5">
        <v>5</v>
      </c>
      <c r="D55" s="58">
        <f t="shared" ref="D55:E55" si="98">ROUND(D46,1)</f>
        <v>30</v>
      </c>
      <c r="E55" s="59">
        <f t="shared" si="98"/>
        <v>30</v>
      </c>
      <c r="F55" s="59">
        <f t="shared" si="77"/>
        <v>30</v>
      </c>
      <c r="G55" s="60">
        <f t="shared" ref="G55:H55" si="99">ROUND(G46,1)</f>
        <v>30</v>
      </c>
      <c r="H55" s="60">
        <f t="shared" si="99"/>
        <v>30</v>
      </c>
      <c r="I55" s="60">
        <f t="shared" si="79"/>
        <v>30</v>
      </c>
      <c r="J55" s="61">
        <f t="shared" si="80"/>
        <v>30</v>
      </c>
      <c r="K55" s="58">
        <f t="shared" ref="K55:L55" si="100">ROUND(K46,1)</f>
        <v>30.3</v>
      </c>
      <c r="L55" s="59">
        <f t="shared" si="100"/>
        <v>30.3</v>
      </c>
      <c r="M55" s="59">
        <f t="shared" si="82"/>
        <v>30.3</v>
      </c>
      <c r="N55" s="59">
        <f t="shared" ref="N55:O55" si="101">ROUND(N46,1)</f>
        <v>30.1</v>
      </c>
      <c r="O55" s="59">
        <f t="shared" si="101"/>
        <v>30.2</v>
      </c>
      <c r="P55" s="59">
        <f t="shared" si="84"/>
        <v>30.15</v>
      </c>
      <c r="Q55" s="62">
        <f t="shared" si="85"/>
        <v>30.225000000000001</v>
      </c>
      <c r="R55" s="5"/>
      <c r="S55" s="2"/>
      <c r="T55" s="2"/>
      <c r="U55" s="2"/>
    </row>
    <row r="56" spans="1:41">
      <c r="A56" s="83"/>
      <c r="B56" s="5"/>
      <c r="C56" s="5"/>
      <c r="D56" s="26"/>
      <c r="E56" s="26"/>
      <c r="F56" s="26"/>
      <c r="G56" s="26"/>
      <c r="H56" s="26"/>
      <c r="I56" s="26"/>
      <c r="J56" s="63">
        <f>AVERAGE(J51:J55)</f>
        <v>30.014999999999997</v>
      </c>
      <c r="K56" s="26"/>
      <c r="L56" s="5"/>
      <c r="M56" s="5"/>
      <c r="N56" s="5"/>
      <c r="O56" s="5"/>
      <c r="P56" s="5"/>
      <c r="Q56" s="63">
        <f>AVERAGE(Q51:Q55)</f>
        <v>30.225000000000001</v>
      </c>
      <c r="R56" s="5"/>
      <c r="S56" s="64">
        <f>AVERAGE(Q56,J56)</f>
        <v>30.119999999999997</v>
      </c>
      <c r="T56" s="2"/>
      <c r="U56" s="2"/>
    </row>
    <row r="57" spans="1:41">
      <c r="A57" s="83"/>
      <c r="B57" s="5"/>
      <c r="C57" s="5"/>
      <c r="D57" s="5"/>
      <c r="E57" s="5"/>
      <c r="F57" s="5"/>
      <c r="G57" s="5"/>
      <c r="H57" s="5"/>
      <c r="I57" s="26"/>
      <c r="J57" s="5"/>
      <c r="K57" s="5"/>
      <c r="L57" s="5"/>
      <c r="M57" s="5"/>
      <c r="N57" s="5"/>
      <c r="O57" s="5"/>
      <c r="P57" s="5"/>
      <c r="Q57" s="5"/>
      <c r="R57" s="5"/>
      <c r="S57" s="2"/>
      <c r="T57" s="2"/>
      <c r="U57" s="2"/>
    </row>
    <row r="58" spans="1:4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</row>
    <row r="59" spans="1:4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</row>
    <row r="60" spans="1:41">
      <c r="A60" s="84" t="s">
        <v>2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</row>
    <row r="61" spans="1:41">
      <c r="A61" s="84" t="s">
        <v>25</v>
      </c>
      <c r="B61" s="5"/>
      <c r="C61" s="7" t="s">
        <v>3</v>
      </c>
      <c r="D61" s="8" t="s">
        <v>4</v>
      </c>
      <c r="E61" s="9"/>
      <c r="F61" s="9"/>
      <c r="G61" s="9"/>
      <c r="H61" s="9"/>
      <c r="I61" s="10"/>
      <c r="J61" s="11"/>
      <c r="K61" s="12" t="s">
        <v>5</v>
      </c>
      <c r="L61" s="10"/>
      <c r="M61" s="10"/>
      <c r="N61" s="10"/>
      <c r="O61" s="10"/>
      <c r="P61" s="10"/>
      <c r="Q61" s="13"/>
      <c r="R61" s="5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</row>
    <row r="62" spans="1:41">
      <c r="A62" s="84"/>
      <c r="B62" s="5"/>
      <c r="C62" s="5" t="s">
        <v>7</v>
      </c>
      <c r="D62" s="15" t="s">
        <v>8</v>
      </c>
      <c r="E62" s="16">
        <v>44564</v>
      </c>
      <c r="F62" s="17" t="s">
        <v>9</v>
      </c>
      <c r="G62" s="17" t="s">
        <v>10</v>
      </c>
      <c r="H62" s="16">
        <v>44596</v>
      </c>
      <c r="I62" s="18" t="s">
        <v>11</v>
      </c>
      <c r="J62" s="19" t="s">
        <v>12</v>
      </c>
      <c r="K62" s="20">
        <v>44564</v>
      </c>
      <c r="L62" s="21">
        <v>44564</v>
      </c>
      <c r="M62" s="22" t="s">
        <v>9</v>
      </c>
      <c r="N62" s="21">
        <v>44596</v>
      </c>
      <c r="O62" s="21">
        <v>44596</v>
      </c>
      <c r="P62" s="22" t="s">
        <v>11</v>
      </c>
      <c r="Q62" s="23" t="s">
        <v>13</v>
      </c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</row>
    <row r="63" spans="1:41">
      <c r="A63" s="84"/>
      <c r="B63" s="5"/>
      <c r="C63" s="5">
        <v>1</v>
      </c>
      <c r="D63" s="25">
        <v>30.05</v>
      </c>
      <c r="E63" s="26">
        <v>30</v>
      </c>
      <c r="F63" s="28">
        <f t="shared" ref="F63:F67" si="102">(D63+E63)/2</f>
        <v>30.024999999999999</v>
      </c>
      <c r="G63" s="26">
        <v>30</v>
      </c>
      <c r="H63" s="26">
        <v>30</v>
      </c>
      <c r="I63" s="28">
        <f t="shared" ref="I63:I67" si="103">(G63+H63)/2</f>
        <v>30</v>
      </c>
      <c r="J63" s="29">
        <f t="shared" ref="J63:J67" si="104">AVERAGE(I63,F63)</f>
        <v>30.012499999999999</v>
      </c>
      <c r="K63" s="25">
        <v>30.21</v>
      </c>
      <c r="L63" s="26">
        <v>30.17</v>
      </c>
      <c r="M63" s="28">
        <f t="shared" ref="M63:M67" si="105">AVERAGE(K63:L63)</f>
        <v>30.19</v>
      </c>
      <c r="N63" s="26">
        <v>30.14</v>
      </c>
      <c r="O63" s="26">
        <v>30.12</v>
      </c>
      <c r="P63" s="28">
        <f t="shared" ref="P63:P67" si="106">AVERAGE(N63:O63)</f>
        <v>30.130000000000003</v>
      </c>
      <c r="Q63" s="30">
        <f t="shared" ref="Q63:Q67" si="107">AVERAGE(P63,M63)</f>
        <v>30.160000000000004</v>
      </c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</row>
    <row r="64" spans="1:41">
      <c r="A64" s="84"/>
      <c r="B64" s="5"/>
      <c r="C64" s="5">
        <v>2</v>
      </c>
      <c r="D64" s="25">
        <v>30.01</v>
      </c>
      <c r="E64" s="26">
        <v>30</v>
      </c>
      <c r="F64" s="28">
        <f t="shared" si="102"/>
        <v>30.005000000000003</v>
      </c>
      <c r="G64" s="26">
        <v>30.03</v>
      </c>
      <c r="H64" s="26">
        <v>29.96</v>
      </c>
      <c r="I64" s="28">
        <f t="shared" si="103"/>
        <v>29.995000000000001</v>
      </c>
      <c r="J64" s="29">
        <f t="shared" si="104"/>
        <v>30</v>
      </c>
      <c r="K64" s="25">
        <v>30.11</v>
      </c>
      <c r="L64" s="26">
        <v>30.15</v>
      </c>
      <c r="M64" s="28">
        <f t="shared" si="105"/>
        <v>30.13</v>
      </c>
      <c r="N64" s="26">
        <v>30.13</v>
      </c>
      <c r="O64" s="26">
        <v>30.11</v>
      </c>
      <c r="P64" s="28">
        <f t="shared" si="106"/>
        <v>30.119999999999997</v>
      </c>
      <c r="Q64" s="30">
        <f t="shared" si="107"/>
        <v>30.125</v>
      </c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</row>
    <row r="65" spans="1:41">
      <c r="A65" s="84"/>
      <c r="B65" s="5"/>
      <c r="C65" s="5">
        <v>3</v>
      </c>
      <c r="D65" s="25">
        <v>30.01</v>
      </c>
      <c r="E65" s="26">
        <v>30.03</v>
      </c>
      <c r="F65" s="28">
        <f t="shared" si="102"/>
        <v>30.020000000000003</v>
      </c>
      <c r="G65" s="26">
        <v>29.97</v>
      </c>
      <c r="H65" s="26">
        <v>29.96</v>
      </c>
      <c r="I65" s="28">
        <f t="shared" si="103"/>
        <v>29.965</v>
      </c>
      <c r="J65" s="29">
        <f t="shared" si="104"/>
        <v>29.9925</v>
      </c>
      <c r="K65" s="25">
        <v>30.18</v>
      </c>
      <c r="L65" s="26">
        <v>30.15</v>
      </c>
      <c r="M65" s="28">
        <f t="shared" si="105"/>
        <v>30.164999999999999</v>
      </c>
      <c r="N65" s="26">
        <v>30.15</v>
      </c>
      <c r="O65" s="26">
        <v>30.11</v>
      </c>
      <c r="P65" s="28">
        <f t="shared" si="106"/>
        <v>30.13</v>
      </c>
      <c r="Q65" s="30">
        <f t="shared" si="107"/>
        <v>30.147500000000001</v>
      </c>
      <c r="S65" s="2" t="s">
        <v>14</v>
      </c>
      <c r="T65" s="33">
        <f>AVERAGE(F68,M68)</f>
        <v>30.087</v>
      </c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</row>
    <row r="66" spans="1:41">
      <c r="A66" s="84"/>
      <c r="B66" s="5"/>
      <c r="C66" s="5">
        <v>4</v>
      </c>
      <c r="D66" s="25">
        <v>30</v>
      </c>
      <c r="E66" s="26">
        <v>30.02</v>
      </c>
      <c r="F66" s="28">
        <f t="shared" si="102"/>
        <v>30.009999999999998</v>
      </c>
      <c r="G66" s="26">
        <v>29.97</v>
      </c>
      <c r="H66" s="26">
        <v>29.98</v>
      </c>
      <c r="I66" s="28">
        <f t="shared" si="103"/>
        <v>29.975000000000001</v>
      </c>
      <c r="J66" s="29">
        <f t="shared" si="104"/>
        <v>29.9925</v>
      </c>
      <c r="K66" s="25">
        <v>30.19</v>
      </c>
      <c r="L66" s="26">
        <v>30.15</v>
      </c>
      <c r="M66" s="28">
        <f t="shared" si="105"/>
        <v>30.17</v>
      </c>
      <c r="N66" s="26">
        <v>30.12</v>
      </c>
      <c r="O66" s="26">
        <v>30.13</v>
      </c>
      <c r="P66" s="28">
        <f t="shared" si="106"/>
        <v>30.125</v>
      </c>
      <c r="Q66" s="30">
        <f t="shared" si="107"/>
        <v>30.147500000000001</v>
      </c>
      <c r="S66" s="2" t="s">
        <v>15</v>
      </c>
      <c r="T66" s="33">
        <f>AVERAGE(I68,P68)</f>
        <v>30.052</v>
      </c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</row>
    <row r="67" spans="1:41">
      <c r="A67" s="84"/>
      <c r="B67" s="5"/>
      <c r="C67" s="5">
        <v>5</v>
      </c>
      <c r="D67" s="36">
        <v>30</v>
      </c>
      <c r="E67" s="37">
        <v>30</v>
      </c>
      <c r="F67" s="39">
        <f t="shared" si="102"/>
        <v>30</v>
      </c>
      <c r="G67" s="37">
        <v>29.97</v>
      </c>
      <c r="H67" s="37">
        <v>29.96</v>
      </c>
      <c r="I67" s="39">
        <f t="shared" si="103"/>
        <v>29.965</v>
      </c>
      <c r="J67" s="40">
        <f t="shared" si="104"/>
        <v>29.982500000000002</v>
      </c>
      <c r="K67" s="36">
        <v>30.18</v>
      </c>
      <c r="L67" s="37">
        <v>30.13</v>
      </c>
      <c r="M67" s="39">
        <f t="shared" si="105"/>
        <v>30.155000000000001</v>
      </c>
      <c r="N67" s="37">
        <v>30.13</v>
      </c>
      <c r="O67" s="37">
        <v>30.1</v>
      </c>
      <c r="P67" s="39">
        <f t="shared" si="106"/>
        <v>30.115000000000002</v>
      </c>
      <c r="Q67" s="41">
        <f t="shared" si="107"/>
        <v>30.135000000000002</v>
      </c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</row>
    <row r="68" spans="1:41">
      <c r="A68" s="84"/>
      <c r="B68" s="5"/>
      <c r="C68" s="5"/>
      <c r="D68" s="26"/>
      <c r="E68" s="2"/>
      <c r="F68" s="26">
        <f>AVERAGE(F63:F67)</f>
        <v>30.012</v>
      </c>
      <c r="G68" s="26"/>
      <c r="H68" s="26"/>
      <c r="I68" s="26">
        <f t="shared" ref="I68:J68" si="108">AVERAGE(I63:I67)</f>
        <v>29.98</v>
      </c>
      <c r="J68" s="42">
        <f t="shared" si="108"/>
        <v>29.996000000000002</v>
      </c>
      <c r="K68" s="28"/>
      <c r="L68" s="28"/>
      <c r="M68" s="28">
        <f>AVERAGE(M63:M67)</f>
        <v>30.161999999999999</v>
      </c>
      <c r="N68" s="28"/>
      <c r="O68" s="28"/>
      <c r="P68" s="28">
        <f t="shared" ref="P68:Q68" si="109">AVERAGE(P63:P67)</f>
        <v>30.124000000000002</v>
      </c>
      <c r="Q68" s="43">
        <f t="shared" si="109"/>
        <v>30.143000000000001</v>
      </c>
      <c r="R68" s="5"/>
      <c r="S68" s="44">
        <f>AVERAGE(Q68,J68)</f>
        <v>30.069500000000001</v>
      </c>
      <c r="T68" s="2" t="s">
        <v>16</v>
      </c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</row>
    <row r="69" spans="1:41">
      <c r="A69" s="8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</row>
    <row r="70" spans="1:4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</row>
    <row r="71" spans="1:41">
      <c r="A71" s="67" t="s">
        <v>2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</row>
    <row r="72" spans="1:41">
      <c r="A72" s="67" t="s">
        <v>26</v>
      </c>
      <c r="B72" s="5"/>
      <c r="C72" s="7" t="s">
        <v>3</v>
      </c>
      <c r="D72" s="8" t="s">
        <v>4</v>
      </c>
      <c r="E72" s="9"/>
      <c r="F72" s="9"/>
      <c r="G72" s="9"/>
      <c r="H72" s="9"/>
      <c r="I72" s="10"/>
      <c r="J72" s="11"/>
      <c r="K72" s="12" t="s">
        <v>5</v>
      </c>
      <c r="L72" s="10"/>
      <c r="M72" s="10"/>
      <c r="N72" s="10"/>
      <c r="O72" s="10"/>
      <c r="P72" s="10"/>
      <c r="Q72" s="13"/>
      <c r="R72" s="5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</row>
    <row r="73" spans="1:41">
      <c r="A73" s="67"/>
      <c r="B73" s="5"/>
      <c r="C73" s="5" t="s">
        <v>7</v>
      </c>
      <c r="D73" s="15" t="s">
        <v>8</v>
      </c>
      <c r="E73" s="16">
        <v>44564</v>
      </c>
      <c r="F73" s="17" t="s">
        <v>9</v>
      </c>
      <c r="G73" s="17" t="s">
        <v>10</v>
      </c>
      <c r="H73" s="16">
        <v>44596</v>
      </c>
      <c r="I73" s="18" t="s">
        <v>11</v>
      </c>
      <c r="J73" s="19" t="s">
        <v>12</v>
      </c>
      <c r="K73" s="20">
        <v>44564</v>
      </c>
      <c r="L73" s="21">
        <v>44564</v>
      </c>
      <c r="M73" s="22" t="s">
        <v>9</v>
      </c>
      <c r="N73" s="21">
        <v>44596</v>
      </c>
      <c r="O73" s="21">
        <v>44596</v>
      </c>
      <c r="P73" s="22" t="s">
        <v>11</v>
      </c>
      <c r="Q73" s="23" t="s">
        <v>13</v>
      </c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</row>
    <row r="74" spans="1:41">
      <c r="A74" s="67"/>
      <c r="B74" s="5"/>
      <c r="C74" s="5">
        <v>1</v>
      </c>
      <c r="D74" s="25">
        <v>30</v>
      </c>
      <c r="E74" s="26">
        <v>30</v>
      </c>
      <c r="F74" s="28">
        <f t="shared" ref="F74:F78" si="110">(D74+E74)/2</f>
        <v>30</v>
      </c>
      <c r="G74" s="26">
        <v>29.95</v>
      </c>
      <c r="H74" s="26">
        <v>29.95</v>
      </c>
      <c r="I74" s="28">
        <f t="shared" ref="I74:I78" si="111">(G74+H74)/2</f>
        <v>29.95</v>
      </c>
      <c r="J74" s="29">
        <f t="shared" ref="J74:J78" si="112">AVERAGE(I74,F74)</f>
        <v>29.975000000000001</v>
      </c>
      <c r="K74" s="25">
        <v>30.36</v>
      </c>
      <c r="L74" s="26">
        <v>30.28</v>
      </c>
      <c r="M74" s="28">
        <f t="shared" ref="M74:M78" si="113">AVERAGE(K74:L74)</f>
        <v>30.32</v>
      </c>
      <c r="N74" s="26">
        <v>30.14</v>
      </c>
      <c r="O74" s="26">
        <v>30.23</v>
      </c>
      <c r="P74" s="28">
        <f t="shared" ref="P74:P78" si="114">AVERAGE(N74:O74)</f>
        <v>30.185000000000002</v>
      </c>
      <c r="Q74" s="30">
        <f t="shared" ref="Q74:Q78" si="115">AVERAGE(P74,M74)</f>
        <v>30.252500000000001</v>
      </c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</row>
    <row r="75" spans="1:41">
      <c r="A75" s="67"/>
      <c r="B75" s="5"/>
      <c r="C75" s="5">
        <v>2</v>
      </c>
      <c r="D75" s="25">
        <v>29.95</v>
      </c>
      <c r="E75" s="26">
        <v>29.97</v>
      </c>
      <c r="F75" s="28">
        <f t="shared" si="110"/>
        <v>29.96</v>
      </c>
      <c r="G75" s="26">
        <v>29.96</v>
      </c>
      <c r="H75" s="26">
        <v>29.87</v>
      </c>
      <c r="I75" s="28">
        <f t="shared" si="111"/>
        <v>29.914999999999999</v>
      </c>
      <c r="J75" s="29">
        <f t="shared" si="112"/>
        <v>29.9375</v>
      </c>
      <c r="K75" s="25">
        <v>30.34</v>
      </c>
      <c r="L75" s="26">
        <v>30.26</v>
      </c>
      <c r="M75" s="28">
        <f t="shared" si="113"/>
        <v>30.3</v>
      </c>
      <c r="N75" s="26">
        <v>30.15</v>
      </c>
      <c r="O75" s="26">
        <v>30.21</v>
      </c>
      <c r="P75" s="28">
        <f t="shared" si="114"/>
        <v>30.18</v>
      </c>
      <c r="Q75" s="30">
        <f t="shared" si="115"/>
        <v>30.240000000000002</v>
      </c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</row>
    <row r="76" spans="1:41">
      <c r="A76" s="67"/>
      <c r="B76" s="5"/>
      <c r="C76" s="5">
        <v>3</v>
      </c>
      <c r="D76" s="25">
        <v>29.97</v>
      </c>
      <c r="E76" s="26">
        <v>29.96</v>
      </c>
      <c r="F76" s="28">
        <f t="shared" si="110"/>
        <v>29.965</v>
      </c>
      <c r="G76" s="26">
        <v>29.92</v>
      </c>
      <c r="H76" s="26">
        <v>29.92</v>
      </c>
      <c r="I76" s="28">
        <f t="shared" si="111"/>
        <v>29.92</v>
      </c>
      <c r="J76" s="29">
        <f t="shared" si="112"/>
        <v>29.942500000000003</v>
      </c>
      <c r="K76" s="25">
        <v>30.33</v>
      </c>
      <c r="L76" s="26">
        <v>30.27</v>
      </c>
      <c r="M76" s="28">
        <f t="shared" si="113"/>
        <v>30.299999999999997</v>
      </c>
      <c r="N76" s="26">
        <v>30.15</v>
      </c>
      <c r="O76" s="26">
        <v>30.19</v>
      </c>
      <c r="P76" s="28">
        <f t="shared" si="114"/>
        <v>30.17</v>
      </c>
      <c r="Q76" s="30">
        <f t="shared" si="115"/>
        <v>30.234999999999999</v>
      </c>
      <c r="S76" s="2" t="s">
        <v>14</v>
      </c>
      <c r="T76" s="33">
        <f>AVERAGE(F79,M79)</f>
        <v>30.1435</v>
      </c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</row>
    <row r="77" spans="1:41">
      <c r="A77" s="67"/>
      <c r="B77" s="5"/>
      <c r="C77" s="5">
        <v>4</v>
      </c>
      <c r="D77" s="25">
        <v>29.99</v>
      </c>
      <c r="E77" s="26">
        <v>29.98</v>
      </c>
      <c r="F77" s="28">
        <f t="shared" si="110"/>
        <v>29.984999999999999</v>
      </c>
      <c r="G77" s="26">
        <v>29.96</v>
      </c>
      <c r="H77" s="26">
        <v>29.96</v>
      </c>
      <c r="I77" s="28">
        <f t="shared" si="111"/>
        <v>29.96</v>
      </c>
      <c r="J77" s="29">
        <f t="shared" si="112"/>
        <v>29.9725</v>
      </c>
      <c r="K77" s="25">
        <v>30.35</v>
      </c>
      <c r="L77" s="26">
        <v>30.27</v>
      </c>
      <c r="M77" s="28">
        <f t="shared" si="113"/>
        <v>30.310000000000002</v>
      </c>
      <c r="N77" s="26">
        <v>30.14</v>
      </c>
      <c r="O77" s="26">
        <v>30.22</v>
      </c>
      <c r="P77" s="28">
        <f t="shared" si="114"/>
        <v>30.18</v>
      </c>
      <c r="Q77" s="30">
        <f t="shared" si="115"/>
        <v>30.245000000000001</v>
      </c>
      <c r="S77" s="2" t="s">
        <v>15</v>
      </c>
      <c r="T77" s="33">
        <f>AVERAGE(I79,P79)</f>
        <v>30.058500000000002</v>
      </c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</row>
    <row r="78" spans="1:41">
      <c r="A78" s="67"/>
      <c r="B78" s="5"/>
      <c r="C78" s="5">
        <v>5</v>
      </c>
      <c r="D78" s="36">
        <v>29.97</v>
      </c>
      <c r="E78" s="37">
        <v>29.98</v>
      </c>
      <c r="F78" s="39">
        <f t="shared" si="110"/>
        <v>29.975000000000001</v>
      </c>
      <c r="G78" s="37">
        <v>29.95</v>
      </c>
      <c r="H78" s="37">
        <v>29.94</v>
      </c>
      <c r="I78" s="39">
        <f t="shared" si="111"/>
        <v>29.945</v>
      </c>
      <c r="J78" s="40">
        <f t="shared" si="112"/>
        <v>29.96</v>
      </c>
      <c r="K78" s="36">
        <v>30.35</v>
      </c>
      <c r="L78" s="37">
        <v>30.29</v>
      </c>
      <c r="M78" s="39">
        <f t="shared" si="113"/>
        <v>30.32</v>
      </c>
      <c r="N78" s="37">
        <v>30.15</v>
      </c>
      <c r="O78" s="37">
        <v>30.21</v>
      </c>
      <c r="P78" s="39">
        <f t="shared" si="114"/>
        <v>30.18</v>
      </c>
      <c r="Q78" s="41">
        <f t="shared" si="115"/>
        <v>30.25</v>
      </c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</row>
    <row r="79" spans="1:41">
      <c r="A79" s="67"/>
      <c r="B79" s="5"/>
      <c r="C79" s="5"/>
      <c r="D79" s="26"/>
      <c r="E79" s="2"/>
      <c r="F79" s="26">
        <f>AVERAGE(F74:F78)</f>
        <v>29.976999999999997</v>
      </c>
      <c r="G79" s="26"/>
      <c r="H79" s="26"/>
      <c r="I79" s="26">
        <f t="shared" ref="I79:J79" si="116">AVERAGE(I74:I78)</f>
        <v>29.937999999999999</v>
      </c>
      <c r="J79" s="42">
        <f t="shared" si="116"/>
        <v>29.9575</v>
      </c>
      <c r="K79" s="28"/>
      <c r="L79" s="28"/>
      <c r="M79" s="28">
        <f>AVERAGE(M74:M78)</f>
        <v>30.310000000000002</v>
      </c>
      <c r="N79" s="28"/>
      <c r="O79" s="28"/>
      <c r="P79" s="28">
        <f t="shared" ref="P79:Q79" si="117">AVERAGE(P74:P78)</f>
        <v>30.179000000000002</v>
      </c>
      <c r="Q79" s="43">
        <f t="shared" si="117"/>
        <v>30.244500000000006</v>
      </c>
      <c r="R79" s="5"/>
      <c r="S79" s="44">
        <f>AVERAGE(Q79,J79)</f>
        <v>30.101000000000003</v>
      </c>
      <c r="T79" s="2" t="s">
        <v>16</v>
      </c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</row>
    <row r="80" spans="1:41">
      <c r="A80" s="67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</row>
    <row r="81" spans="1:4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</row>
    <row r="82" spans="1:4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spans="1:4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</row>
    <row r="84" spans="1:4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  <row r="85" spans="1:4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</row>
    <row r="86" spans="1:4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</row>
    <row r="87" spans="1:4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</row>
    <row r="88" spans="1:4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</row>
    <row r="89" spans="1:4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</row>
    <row r="90" spans="1:4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</row>
    <row r="91" spans="1:4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</row>
    <row r="92" spans="1:4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</row>
    <row r="93" spans="1:4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</row>
    <row r="94" spans="1:4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</row>
    <row r="95" spans="1:4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</row>
    <row r="96" spans="1:4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</row>
    <row r="97" spans="1:4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</row>
    <row r="98" spans="1:4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</row>
    <row r="99" spans="1:4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</row>
    <row r="100" spans="1:4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</row>
    <row r="101" spans="1:4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</row>
    <row r="102" spans="1:4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</row>
    <row r="103" spans="1:4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</row>
    <row r="104" spans="1:4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</row>
    <row r="105" spans="1:4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</row>
    <row r="106" spans="1:4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</row>
    <row r="107" spans="1:4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</row>
    <row r="108" spans="1:4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</row>
    <row r="109" spans="1:4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</row>
    <row r="110" spans="1:4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</row>
    <row r="111" spans="1:4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</row>
    <row r="112" spans="1:4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</row>
    <row r="113" spans="1:4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</row>
    <row r="114" spans="1:4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</row>
    <row r="115" spans="1:4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</row>
    <row r="116" spans="1:4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</row>
    <row r="117" spans="1:4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</row>
    <row r="118" spans="1:4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</row>
    <row r="119" spans="1:4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</row>
    <row r="120" spans="1:4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</row>
    <row r="121" spans="1:4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</row>
    <row r="122" spans="1:4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</row>
    <row r="123" spans="1:4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</row>
    <row r="124" spans="1:4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</row>
    <row r="125" spans="1:4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</row>
    <row r="126" spans="1:4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</row>
    <row r="127" spans="1:4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</row>
    <row r="128" spans="1:4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</row>
    <row r="129" spans="1:4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</row>
    <row r="130" spans="1:4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</row>
    <row r="131" spans="1:4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</row>
    <row r="132" spans="1:4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</row>
    <row r="133" spans="1:4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</row>
    <row r="134" spans="1:4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</row>
    <row r="135" spans="1:4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</row>
    <row r="136" spans="1:4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</row>
    <row r="137" spans="1:4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</row>
    <row r="138" spans="1:4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</row>
    <row r="139" spans="1:4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</row>
    <row r="140" spans="1:4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</row>
    <row r="141" spans="1: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</row>
    <row r="142" spans="1:4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</row>
    <row r="143" spans="1:4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</row>
    <row r="144" spans="1:4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</row>
    <row r="145" spans="1:4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</row>
    <row r="146" spans="1:4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</row>
    <row r="147" spans="1:4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</row>
    <row r="148" spans="1:4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</row>
    <row r="149" spans="1:4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</row>
    <row r="150" spans="1:4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</row>
    <row r="151" spans="1:4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</row>
    <row r="152" spans="1:4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</row>
    <row r="153" spans="1:4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</row>
    <row r="154" spans="1:4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</row>
    <row r="155" spans="1:4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</row>
    <row r="156" spans="1:4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</row>
    <row r="157" spans="1:4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</row>
    <row r="158" spans="1:4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</row>
    <row r="159" spans="1:4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</row>
    <row r="160" spans="1:4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</row>
    <row r="161" spans="1:4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</row>
    <row r="162" spans="1:4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</row>
    <row r="163" spans="1:4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</row>
    <row r="164" spans="1:41">
      <c r="A164" s="85" t="s">
        <v>27</v>
      </c>
      <c r="B164" s="86" t="s">
        <v>28</v>
      </c>
      <c r="C164" s="87"/>
      <c r="D164" s="87"/>
      <c r="E164" s="87"/>
      <c r="F164" s="87"/>
      <c r="G164" s="87"/>
      <c r="H164" s="87"/>
      <c r="I164" s="88"/>
      <c r="J164" s="87"/>
      <c r="K164" s="87"/>
      <c r="L164" s="88"/>
      <c r="M164" s="88"/>
      <c r="N164" s="88"/>
      <c r="O164" s="89" t="s">
        <v>29</v>
      </c>
      <c r="P164" s="90"/>
      <c r="Q164" s="90"/>
      <c r="R164" s="90"/>
      <c r="S164" s="90"/>
      <c r="T164" s="90"/>
      <c r="U164" s="90"/>
      <c r="V164" s="91"/>
      <c r="W164" s="91"/>
      <c r="X164" s="91"/>
      <c r="Y164" s="92"/>
      <c r="Z164" s="2"/>
      <c r="AA164" s="85"/>
      <c r="AB164" s="88"/>
      <c r="AC164" s="88"/>
      <c r="AD164" s="88"/>
      <c r="AE164" s="88"/>
      <c r="AF164" s="88"/>
      <c r="AG164" s="88"/>
      <c r="AH164" s="88"/>
      <c r="AI164" s="2"/>
      <c r="AJ164" s="2"/>
      <c r="AK164" s="2"/>
      <c r="AL164" s="2"/>
      <c r="AM164" s="2"/>
      <c r="AN164" s="2"/>
      <c r="AO164" s="2"/>
    </row>
    <row r="165" spans="1:41">
      <c r="A165" s="6" t="s">
        <v>2</v>
      </c>
      <c r="B165" s="5"/>
      <c r="C165" s="7" t="s">
        <v>3</v>
      </c>
      <c r="D165" s="8" t="s">
        <v>4</v>
      </c>
      <c r="E165" s="9"/>
      <c r="F165" s="9"/>
      <c r="G165" s="93"/>
      <c r="H165" s="9" t="s">
        <v>5</v>
      </c>
      <c r="I165" s="10"/>
      <c r="J165" s="11"/>
      <c r="L165" s="94" t="s">
        <v>30</v>
      </c>
      <c r="M165" s="95" t="s">
        <v>31</v>
      </c>
      <c r="N165" s="2"/>
      <c r="O165" s="96" t="s">
        <v>4</v>
      </c>
      <c r="P165" s="97"/>
      <c r="Q165" s="97"/>
      <c r="R165" s="98"/>
      <c r="S165" s="3" t="s">
        <v>5</v>
      </c>
      <c r="T165" s="97"/>
      <c r="U165" s="99"/>
      <c r="V165" s="92"/>
      <c r="W165" s="94" t="s">
        <v>30</v>
      </c>
      <c r="X165" s="95" t="s">
        <v>31</v>
      </c>
      <c r="Y165" s="92"/>
      <c r="Z165" s="2"/>
      <c r="AA165" s="31"/>
      <c r="AB165" s="2"/>
      <c r="AC165" s="31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</row>
    <row r="166" spans="1:41">
      <c r="A166" s="14" t="s">
        <v>6</v>
      </c>
      <c r="B166" s="5"/>
      <c r="C166" s="5" t="s">
        <v>7</v>
      </c>
      <c r="D166" s="15" t="s">
        <v>32</v>
      </c>
      <c r="E166" s="17" t="s">
        <v>33</v>
      </c>
      <c r="F166" s="17" t="s">
        <v>20</v>
      </c>
      <c r="G166" s="100"/>
      <c r="H166" s="17" t="s">
        <v>34</v>
      </c>
      <c r="I166" s="18" t="s">
        <v>35</v>
      </c>
      <c r="J166" s="19" t="s">
        <v>13</v>
      </c>
      <c r="L166" s="2"/>
      <c r="M166" s="101" t="s">
        <v>36</v>
      </c>
      <c r="N166" s="31"/>
      <c r="O166" s="96" t="s">
        <v>32</v>
      </c>
      <c r="P166" s="3" t="s">
        <v>33</v>
      </c>
      <c r="Q166" s="3" t="s">
        <v>20</v>
      </c>
      <c r="R166" s="98"/>
      <c r="S166" s="3" t="s">
        <v>34</v>
      </c>
      <c r="T166" s="3" t="s">
        <v>35</v>
      </c>
      <c r="U166" s="102" t="s">
        <v>13</v>
      </c>
      <c r="V166" s="92"/>
      <c r="W166" s="92"/>
      <c r="X166" s="101" t="s">
        <v>36</v>
      </c>
      <c r="Y166" s="92"/>
      <c r="Z166" s="2"/>
      <c r="AB166" s="31"/>
      <c r="AC166" s="31"/>
      <c r="AD166" s="31"/>
      <c r="AE166" s="31"/>
      <c r="AF166" s="31"/>
      <c r="AG166" s="31"/>
      <c r="AH166" s="31"/>
      <c r="AI166" s="2"/>
      <c r="AJ166" s="2"/>
      <c r="AK166" s="2"/>
      <c r="AL166" s="2"/>
      <c r="AM166" s="2"/>
      <c r="AN166" s="2"/>
      <c r="AO166" s="2"/>
    </row>
    <row r="167" spans="1:41">
      <c r="A167" s="24"/>
      <c r="B167" s="5"/>
      <c r="C167" s="5">
        <v>1</v>
      </c>
      <c r="D167" s="25">
        <v>29.8858</v>
      </c>
      <c r="E167" s="26">
        <v>29.97251</v>
      </c>
      <c r="F167" s="26">
        <f t="shared" ref="F167:F171" si="118">(D167+E167)/2</f>
        <v>29.929155000000002</v>
      </c>
      <c r="G167" s="103"/>
      <c r="H167" s="26">
        <v>30.080500000000001</v>
      </c>
      <c r="I167" s="26">
        <v>30.031600000000001</v>
      </c>
      <c r="J167" s="75">
        <f t="shared" ref="J167:J171" si="119">(H167+I167)/2</f>
        <v>30.056049999999999</v>
      </c>
      <c r="L167" s="104"/>
      <c r="M167" s="104"/>
      <c r="N167" s="105"/>
      <c r="O167" s="106">
        <v>29.974260000000001</v>
      </c>
      <c r="P167" s="107">
        <v>29.916979999999999</v>
      </c>
      <c r="Q167" s="107">
        <f t="shared" ref="Q167:Q171" si="120">(O167+P167)/2</f>
        <v>29.945619999999998</v>
      </c>
      <c r="R167" s="108"/>
      <c r="S167" s="109">
        <v>30.108599999999999</v>
      </c>
      <c r="T167" s="109">
        <v>30.040700000000001</v>
      </c>
      <c r="U167" s="110">
        <f t="shared" ref="U167:U171" si="121">(S167+T167)/2</f>
        <v>30.074649999999998</v>
      </c>
      <c r="V167" s="111"/>
      <c r="W167" s="92"/>
      <c r="X167" s="92"/>
      <c r="Y167" s="92"/>
      <c r="Z167" s="2"/>
      <c r="AA167" s="31"/>
      <c r="AB167" s="31"/>
      <c r="AC167" s="112"/>
      <c r="AD167" s="113"/>
      <c r="AE167" s="113"/>
      <c r="AF167" s="114"/>
      <c r="AG167" s="31"/>
      <c r="AH167" s="31"/>
      <c r="AI167" s="2"/>
      <c r="AJ167" s="2"/>
      <c r="AK167" s="2"/>
      <c r="AL167" s="2"/>
      <c r="AM167" s="2"/>
      <c r="AN167" s="2"/>
      <c r="AO167" s="2"/>
    </row>
    <row r="168" spans="1:41">
      <c r="A168" s="32"/>
      <c r="B168" s="5"/>
      <c r="C168" s="5">
        <v>2</v>
      </c>
      <c r="D168" s="25">
        <v>29.940809999999999</v>
      </c>
      <c r="E168" s="26">
        <v>29.900289999999998</v>
      </c>
      <c r="F168" s="26">
        <f t="shared" si="118"/>
        <v>29.920549999999999</v>
      </c>
      <c r="G168" s="103"/>
      <c r="H168" s="26">
        <v>30.255600000000001</v>
      </c>
      <c r="I168" s="26">
        <v>30.195799999999998</v>
      </c>
      <c r="J168" s="75">
        <f t="shared" si="119"/>
        <v>30.2257</v>
      </c>
      <c r="L168" s="104"/>
      <c r="M168" s="104"/>
      <c r="N168" s="105"/>
      <c r="O168" s="106">
        <v>29.964259999999999</v>
      </c>
      <c r="P168" s="107">
        <v>29.89959</v>
      </c>
      <c r="Q168" s="107">
        <f t="shared" si="120"/>
        <v>29.931925</v>
      </c>
      <c r="R168" s="108"/>
      <c r="S168" s="107">
        <v>30.082100000000001</v>
      </c>
      <c r="T168" s="107">
        <v>30.023299999999999</v>
      </c>
      <c r="U168" s="110">
        <f t="shared" si="121"/>
        <v>30.052700000000002</v>
      </c>
      <c r="V168" s="111"/>
      <c r="W168" s="92"/>
      <c r="X168" s="92"/>
      <c r="Y168" s="92"/>
      <c r="Z168" s="2"/>
      <c r="AA168" s="31"/>
      <c r="AB168" s="31"/>
      <c r="AC168" s="112"/>
      <c r="AD168" s="113"/>
      <c r="AE168" s="113"/>
      <c r="AF168" s="114"/>
      <c r="AG168" s="31"/>
      <c r="AH168" s="31"/>
      <c r="AI168" s="2"/>
      <c r="AJ168" s="2"/>
      <c r="AK168" s="2"/>
      <c r="AL168" s="2"/>
      <c r="AM168" s="2"/>
      <c r="AN168" s="2"/>
      <c r="AO168" s="2"/>
    </row>
    <row r="169" spans="1:41">
      <c r="A169" s="6"/>
      <c r="B169" s="5"/>
      <c r="C169" s="5">
        <v>3</v>
      </c>
      <c r="D169" s="25">
        <v>29.902010000000001</v>
      </c>
      <c r="E169" s="26">
        <v>29.976330000000001</v>
      </c>
      <c r="F169" s="26">
        <f t="shared" si="118"/>
        <v>29.939170000000001</v>
      </c>
      <c r="G169" s="103"/>
      <c r="H169" s="26">
        <v>30.244199999999999</v>
      </c>
      <c r="I169" s="26">
        <v>30.170999999999999</v>
      </c>
      <c r="J169" s="75">
        <f t="shared" si="119"/>
        <v>30.207599999999999</v>
      </c>
      <c r="L169" s="104"/>
      <c r="M169" s="104"/>
      <c r="N169" s="105"/>
      <c r="O169" s="106">
        <v>30.00179</v>
      </c>
      <c r="P169" s="107">
        <v>29.93385</v>
      </c>
      <c r="Q169" s="107">
        <f t="shared" si="120"/>
        <v>29.96782</v>
      </c>
      <c r="R169" s="108"/>
      <c r="S169" s="107">
        <v>30.117599999999999</v>
      </c>
      <c r="T169" s="107">
        <v>30.046500000000002</v>
      </c>
      <c r="U169" s="110">
        <f t="shared" si="121"/>
        <v>30.082050000000002</v>
      </c>
      <c r="V169" s="111"/>
      <c r="W169" s="92"/>
      <c r="X169" s="92"/>
      <c r="Y169" s="92"/>
      <c r="Z169" s="2"/>
      <c r="AA169" s="31"/>
      <c r="AB169" s="31"/>
      <c r="AC169" s="112"/>
      <c r="AD169" s="113"/>
      <c r="AE169" s="113"/>
      <c r="AF169" s="114"/>
      <c r="AG169" s="31"/>
      <c r="AH169" s="31"/>
      <c r="AI169" s="2"/>
      <c r="AJ169" s="2"/>
      <c r="AK169" s="2"/>
      <c r="AL169" s="2"/>
      <c r="AM169" s="2"/>
      <c r="AN169" s="2"/>
      <c r="AO169" s="2"/>
    </row>
    <row r="170" spans="1:41">
      <c r="A170" s="32"/>
      <c r="B170" s="5"/>
      <c r="C170" s="5">
        <v>4</v>
      </c>
      <c r="D170" s="25">
        <v>29.953320000000001</v>
      </c>
      <c r="E170" s="26">
        <v>29.908470000000001</v>
      </c>
      <c r="F170" s="26">
        <f t="shared" si="118"/>
        <v>29.930895</v>
      </c>
      <c r="G170" s="103"/>
      <c r="H170" s="26">
        <v>30.126899999999999</v>
      </c>
      <c r="I170" s="26">
        <v>30.079599999999999</v>
      </c>
      <c r="J170" s="75">
        <f t="shared" si="119"/>
        <v>30.103249999999999</v>
      </c>
      <c r="L170" s="2" t="s">
        <v>14</v>
      </c>
      <c r="M170" s="33">
        <f>AVERAGE(H172,D172)</f>
        <v>30.047015999999999</v>
      </c>
      <c r="N170" s="105"/>
      <c r="O170" s="106">
        <v>29.966280000000001</v>
      </c>
      <c r="P170" s="107">
        <v>29.900230000000001</v>
      </c>
      <c r="Q170" s="107">
        <f t="shared" si="120"/>
        <v>29.933255000000003</v>
      </c>
      <c r="R170" s="108"/>
      <c r="S170" s="107">
        <v>30.0823</v>
      </c>
      <c r="T170" s="107">
        <v>30.0352</v>
      </c>
      <c r="U170" s="110">
        <f t="shared" si="121"/>
        <v>30.05875</v>
      </c>
      <c r="V170" s="111"/>
      <c r="W170" s="2" t="s">
        <v>14</v>
      </c>
      <c r="X170" s="107">
        <f>AVERAGE(S172,O172)</f>
        <v>30.038688999999998</v>
      </c>
      <c r="Y170" s="92"/>
      <c r="Z170" s="2"/>
      <c r="AA170" s="31"/>
      <c r="AB170" s="31"/>
      <c r="AC170" s="112"/>
      <c r="AD170" s="113"/>
      <c r="AE170" s="113"/>
      <c r="AF170" s="114"/>
      <c r="AG170" s="31"/>
      <c r="AH170" s="31"/>
      <c r="AI170" s="2"/>
      <c r="AJ170" s="2"/>
      <c r="AK170" s="2"/>
      <c r="AL170" s="2"/>
      <c r="AM170" s="2"/>
      <c r="AN170" s="2"/>
      <c r="AO170" s="2"/>
    </row>
    <row r="171" spans="1:41">
      <c r="A171" s="32"/>
      <c r="B171" s="5"/>
      <c r="C171" s="5">
        <v>5</v>
      </c>
      <c r="D171" s="36">
        <v>29.980720000000002</v>
      </c>
      <c r="E171" s="37">
        <v>29.897739999999999</v>
      </c>
      <c r="F171" s="37">
        <f t="shared" si="118"/>
        <v>29.939230000000002</v>
      </c>
      <c r="G171" s="115"/>
      <c r="H171" s="37">
        <v>30.100300000000001</v>
      </c>
      <c r="I171" s="37">
        <v>30.028500000000001</v>
      </c>
      <c r="J171" s="75">
        <f t="shared" si="119"/>
        <v>30.064399999999999</v>
      </c>
      <c r="L171" s="2" t="s">
        <v>15</v>
      </c>
      <c r="M171" s="33">
        <f>AVERAGE(I172,E172)</f>
        <v>30.016184000000003</v>
      </c>
      <c r="N171" s="105"/>
      <c r="O171" s="116">
        <v>29.9894</v>
      </c>
      <c r="P171" s="117">
        <v>29.93037</v>
      </c>
      <c r="Q171" s="117">
        <f t="shared" si="120"/>
        <v>29.959885</v>
      </c>
      <c r="R171" s="118"/>
      <c r="S171" s="117">
        <v>30.100300000000001</v>
      </c>
      <c r="T171" s="117">
        <v>30.028500000000001</v>
      </c>
      <c r="U171" s="119">
        <f t="shared" si="121"/>
        <v>30.064399999999999</v>
      </c>
      <c r="V171" s="111"/>
      <c r="W171" s="2" t="s">
        <v>15</v>
      </c>
      <c r="X171" s="117">
        <f>AVERAGE(T172,P172)</f>
        <v>29.975522000000002</v>
      </c>
      <c r="Y171" s="92"/>
      <c r="Z171" s="2"/>
      <c r="AA171" s="31"/>
      <c r="AB171" s="31"/>
      <c r="AC171" s="112"/>
      <c r="AD171" s="113"/>
      <c r="AE171" s="113"/>
      <c r="AF171" s="114"/>
      <c r="AG171" s="31"/>
      <c r="AH171" s="31"/>
      <c r="AI171" s="2"/>
      <c r="AJ171" s="2"/>
      <c r="AK171" s="2"/>
      <c r="AL171" s="2"/>
      <c r="AM171" s="2"/>
      <c r="AN171" s="2"/>
      <c r="AO171" s="2"/>
    </row>
    <row r="172" spans="1:41">
      <c r="A172" s="32"/>
      <c r="B172" s="5"/>
      <c r="C172" s="5"/>
      <c r="D172" s="26">
        <f t="shared" ref="D172:F172" si="122">AVERAGE(D167:D171)</f>
        <v>29.932532000000002</v>
      </c>
      <c r="E172" s="26">
        <f t="shared" si="122"/>
        <v>29.931068</v>
      </c>
      <c r="F172" s="42">
        <f t="shared" si="122"/>
        <v>29.931800000000003</v>
      </c>
      <c r="G172" s="26"/>
      <c r="H172" s="26">
        <f t="shared" ref="H172:J172" si="123">AVERAGE(H167:H171)</f>
        <v>30.1615</v>
      </c>
      <c r="I172" s="26">
        <f t="shared" si="123"/>
        <v>30.101300000000002</v>
      </c>
      <c r="J172" s="42">
        <f t="shared" si="123"/>
        <v>30.131400000000003</v>
      </c>
      <c r="L172" s="2" t="s">
        <v>37</v>
      </c>
      <c r="M172" s="44">
        <f>AVERAGE(J172,F172)</f>
        <v>30.031600000000005</v>
      </c>
      <c r="N172" s="105"/>
      <c r="O172" s="107">
        <f t="shared" ref="O172:Q172" si="124">AVERAGE(O167:O171)</f>
        <v>29.979197999999997</v>
      </c>
      <c r="P172" s="110">
        <f t="shared" si="124"/>
        <v>29.916204</v>
      </c>
      <c r="Q172" s="119">
        <f t="shared" si="124"/>
        <v>29.947701000000002</v>
      </c>
      <c r="R172" s="111"/>
      <c r="S172" s="107">
        <f t="shared" ref="S172:U172" si="125">AVERAGE(S167:S171)</f>
        <v>30.098180000000003</v>
      </c>
      <c r="T172" s="110">
        <f t="shared" si="125"/>
        <v>30.034840000000003</v>
      </c>
      <c r="U172" s="119">
        <f t="shared" si="125"/>
        <v>30.066510000000001</v>
      </c>
      <c r="V172" s="111"/>
      <c r="W172" s="70" t="s">
        <v>37</v>
      </c>
      <c r="X172" s="119">
        <f>AVERAGE(U172,Q172)</f>
        <v>30.007105500000002</v>
      </c>
      <c r="Y172" s="92"/>
      <c r="Z172" s="2"/>
      <c r="AA172" s="31"/>
      <c r="AB172" s="31"/>
      <c r="AC172" s="112"/>
      <c r="AD172" s="114"/>
      <c r="AE172" s="114"/>
      <c r="AF172" s="120"/>
      <c r="AG172" s="31"/>
      <c r="AH172" s="31"/>
      <c r="AI172" s="2"/>
      <c r="AJ172" s="2"/>
      <c r="AK172" s="2"/>
      <c r="AL172" s="2"/>
      <c r="AM172" s="2"/>
      <c r="AN172" s="2"/>
      <c r="AO172" s="2"/>
    </row>
    <row r="173" spans="1:41">
      <c r="A173" s="32"/>
      <c r="B173" s="5"/>
      <c r="C173" s="5"/>
      <c r="D173" s="26"/>
      <c r="E173" s="2"/>
      <c r="F173" s="26"/>
      <c r="G173" s="26"/>
      <c r="H173" s="26"/>
      <c r="I173" s="26"/>
      <c r="J173" s="26"/>
      <c r="L173" s="2"/>
      <c r="M173" s="2"/>
      <c r="N173" s="31"/>
      <c r="O173" s="121"/>
      <c r="P173" s="121"/>
      <c r="Q173" s="121"/>
      <c r="R173" s="121"/>
      <c r="S173" s="121"/>
      <c r="T173" s="121"/>
      <c r="U173" s="121"/>
      <c r="V173" s="92"/>
      <c r="W173" s="92"/>
      <c r="X173" s="92"/>
      <c r="Y173" s="92"/>
      <c r="Z173" s="2"/>
      <c r="AA173" s="31"/>
      <c r="AB173" s="31"/>
      <c r="AC173" s="112"/>
      <c r="AD173" s="114"/>
      <c r="AE173" s="114"/>
      <c r="AF173" s="114"/>
      <c r="AG173" s="31"/>
      <c r="AH173" s="31"/>
      <c r="AI173" s="2"/>
      <c r="AJ173" s="2"/>
      <c r="AK173" s="2"/>
      <c r="AL173" s="2"/>
      <c r="AM173" s="2"/>
      <c r="AN173" s="2"/>
      <c r="AO173" s="2"/>
    </row>
    <row r="174" spans="1:41">
      <c r="A174" s="32"/>
      <c r="B174" s="5"/>
      <c r="C174" s="7" t="s">
        <v>17</v>
      </c>
      <c r="D174" s="45" t="s">
        <v>4</v>
      </c>
      <c r="E174" s="46"/>
      <c r="F174" s="47"/>
      <c r="G174" s="122"/>
      <c r="H174" s="47" t="s">
        <v>5</v>
      </c>
      <c r="I174" s="47"/>
      <c r="J174" s="48"/>
      <c r="L174" s="123"/>
      <c r="M174" s="2"/>
      <c r="N174" s="112"/>
      <c r="O174" s="124" t="s">
        <v>4</v>
      </c>
      <c r="P174" s="125"/>
      <c r="Q174" s="125"/>
      <c r="R174" s="126"/>
      <c r="S174" s="127" t="s">
        <v>5</v>
      </c>
      <c r="T174" s="125"/>
      <c r="U174" s="128"/>
      <c r="V174" s="92"/>
      <c r="W174" s="92"/>
      <c r="X174" s="2"/>
      <c r="Y174" s="92"/>
      <c r="Z174" s="2"/>
      <c r="AA174" s="31"/>
      <c r="AB174" s="31"/>
      <c r="AC174" s="112"/>
      <c r="AD174" s="113"/>
      <c r="AE174" s="113"/>
      <c r="AF174" s="114"/>
      <c r="AG174" s="31"/>
      <c r="AH174" s="31"/>
      <c r="AI174" s="2"/>
      <c r="AJ174" s="2"/>
      <c r="AK174" s="2"/>
      <c r="AL174" s="2"/>
      <c r="AM174" s="2"/>
      <c r="AN174" s="2"/>
      <c r="AO174" s="2"/>
    </row>
    <row r="175" spans="1:41">
      <c r="A175" s="32"/>
      <c r="B175" s="5"/>
      <c r="C175" s="5" t="s">
        <v>7</v>
      </c>
      <c r="D175" s="49" t="s">
        <v>32</v>
      </c>
      <c r="E175" s="21" t="s">
        <v>33</v>
      </c>
      <c r="F175" s="22" t="s">
        <v>20</v>
      </c>
      <c r="G175" s="129"/>
      <c r="H175" s="50" t="s">
        <v>34</v>
      </c>
      <c r="I175" s="18" t="s">
        <v>35</v>
      </c>
      <c r="J175" s="23" t="s">
        <v>13</v>
      </c>
      <c r="L175" s="2"/>
      <c r="M175" s="2"/>
      <c r="N175" s="112"/>
      <c r="O175" s="130" t="s">
        <v>32</v>
      </c>
      <c r="P175" s="131" t="s">
        <v>33</v>
      </c>
      <c r="Q175" s="127" t="s">
        <v>20</v>
      </c>
      <c r="R175" s="132"/>
      <c r="S175" s="131" t="s">
        <v>34</v>
      </c>
      <c r="T175" s="3" t="s">
        <v>35</v>
      </c>
      <c r="U175" s="102" t="s">
        <v>13</v>
      </c>
      <c r="V175" s="92"/>
      <c r="W175" s="92"/>
      <c r="X175" s="2"/>
      <c r="Y175" s="92"/>
      <c r="Z175" s="2"/>
      <c r="AA175" s="31"/>
      <c r="AB175" s="31"/>
      <c r="AC175" s="112"/>
      <c r="AD175" s="113"/>
      <c r="AE175" s="113"/>
      <c r="AF175" s="114"/>
      <c r="AG175" s="31"/>
      <c r="AH175" s="31"/>
      <c r="AI175" s="2"/>
      <c r="AJ175" s="2"/>
      <c r="AK175" s="2"/>
      <c r="AL175" s="2"/>
      <c r="AM175" s="2"/>
      <c r="AN175" s="2"/>
      <c r="AO175" s="2"/>
    </row>
    <row r="176" spans="1:41">
      <c r="A176" s="32"/>
      <c r="B176" s="5"/>
      <c r="C176" s="5">
        <v>1</v>
      </c>
      <c r="D176" s="133">
        <f t="shared" ref="D176:E176" si="126">ROUND(D167,1)</f>
        <v>29.9</v>
      </c>
      <c r="E176" s="134">
        <f t="shared" si="126"/>
        <v>30</v>
      </c>
      <c r="F176" s="134">
        <f t="shared" ref="F176:F180" si="127">(D176+E176)/2</f>
        <v>29.95</v>
      </c>
      <c r="G176" s="135"/>
      <c r="H176" s="134">
        <f t="shared" ref="H176:I176" si="128">ROUND(H167,1)</f>
        <v>30.1</v>
      </c>
      <c r="I176" s="134">
        <f t="shared" si="128"/>
        <v>30</v>
      </c>
      <c r="J176" s="136">
        <f t="shared" ref="J176:J180" si="129">(I176+H176)/2</f>
        <v>30.05</v>
      </c>
      <c r="L176" s="104"/>
      <c r="M176" s="104"/>
      <c r="N176" s="112"/>
      <c r="O176" s="137">
        <f t="shared" ref="O176:P176" si="130">ROUND(O167,1)</f>
        <v>30</v>
      </c>
      <c r="P176" s="138">
        <f t="shared" si="130"/>
        <v>29.9</v>
      </c>
      <c r="Q176" s="138">
        <f t="shared" ref="Q176:Q180" si="131">(O176+P176)/2</f>
        <v>29.95</v>
      </c>
      <c r="R176" s="139"/>
      <c r="S176" s="138">
        <f t="shared" ref="S176:T176" si="132">ROUND(S167,1)</f>
        <v>30.1</v>
      </c>
      <c r="T176" s="138">
        <f t="shared" si="132"/>
        <v>30</v>
      </c>
      <c r="U176" s="140">
        <f t="shared" ref="U176:U180" si="133">(T176+S176)/2</f>
        <v>30.05</v>
      </c>
      <c r="V176" s="92"/>
      <c r="W176" s="92"/>
      <c r="X176" s="92"/>
      <c r="Y176" s="92"/>
      <c r="Z176" s="2"/>
      <c r="AA176" s="31"/>
      <c r="AB176" s="31"/>
      <c r="AC176" s="112"/>
      <c r="AD176" s="113"/>
      <c r="AE176" s="113"/>
      <c r="AF176" s="114"/>
      <c r="AG176" s="31"/>
      <c r="AH176" s="31"/>
      <c r="AI176" s="2"/>
      <c r="AJ176" s="2"/>
      <c r="AK176" s="2"/>
      <c r="AL176" s="2"/>
      <c r="AM176" s="2"/>
      <c r="AN176" s="2"/>
      <c r="AO176" s="2"/>
    </row>
    <row r="177" spans="1:41">
      <c r="A177" s="32"/>
      <c r="B177" s="5"/>
      <c r="C177" s="5">
        <v>2</v>
      </c>
      <c r="D177" s="133">
        <f t="shared" ref="D177:E177" si="134">ROUND(D168,1)</f>
        <v>29.9</v>
      </c>
      <c r="E177" s="134">
        <f t="shared" si="134"/>
        <v>29.9</v>
      </c>
      <c r="F177" s="134">
        <f t="shared" si="127"/>
        <v>29.9</v>
      </c>
      <c r="G177" s="135"/>
      <c r="H177" s="134">
        <f t="shared" ref="H177:I177" si="135">ROUND(H168,1)</f>
        <v>30.3</v>
      </c>
      <c r="I177" s="134">
        <f t="shared" si="135"/>
        <v>30.2</v>
      </c>
      <c r="J177" s="136">
        <f t="shared" si="129"/>
        <v>30.25</v>
      </c>
      <c r="K177" s="141"/>
      <c r="L177" s="142"/>
      <c r="M177" s="142"/>
      <c r="N177" s="143"/>
      <c r="O177" s="137">
        <f t="shared" ref="O177:P177" si="136">ROUND(O168,1)</f>
        <v>30</v>
      </c>
      <c r="P177" s="138">
        <f t="shared" si="136"/>
        <v>29.9</v>
      </c>
      <c r="Q177" s="138">
        <f t="shared" si="131"/>
        <v>29.95</v>
      </c>
      <c r="R177" s="139"/>
      <c r="S177" s="138">
        <f t="shared" ref="S177:T177" si="137">ROUND(S168,1)</f>
        <v>30.1</v>
      </c>
      <c r="T177" s="138">
        <f t="shared" si="137"/>
        <v>30</v>
      </c>
      <c r="U177" s="140">
        <f t="shared" si="133"/>
        <v>30.05</v>
      </c>
      <c r="V177" s="92"/>
      <c r="W177" s="92"/>
      <c r="X177" s="92"/>
      <c r="Y177" s="92"/>
      <c r="Z177" s="2"/>
      <c r="AA177" s="31"/>
      <c r="AB177" s="31"/>
      <c r="AC177" s="112"/>
      <c r="AD177" s="113"/>
      <c r="AE177" s="113"/>
      <c r="AF177" s="114"/>
      <c r="AG177" s="31"/>
      <c r="AH177" s="31"/>
      <c r="AI177" s="2"/>
      <c r="AJ177" s="2"/>
      <c r="AK177" s="2"/>
      <c r="AL177" s="2"/>
      <c r="AM177" s="2"/>
      <c r="AN177" s="2"/>
      <c r="AO177" s="2"/>
    </row>
    <row r="178" spans="1:41">
      <c r="A178" s="32"/>
      <c r="B178" s="5"/>
      <c r="C178" s="5">
        <v>3</v>
      </c>
      <c r="D178" s="133">
        <f t="shared" ref="D178:E178" si="138">ROUND(D169,1)</f>
        <v>29.9</v>
      </c>
      <c r="E178" s="134">
        <f t="shared" si="138"/>
        <v>30</v>
      </c>
      <c r="F178" s="134">
        <f t="shared" si="127"/>
        <v>29.95</v>
      </c>
      <c r="G178" s="135"/>
      <c r="H178" s="134">
        <f t="shared" ref="H178:I178" si="139">ROUND(H169,1)</f>
        <v>30.2</v>
      </c>
      <c r="I178" s="134">
        <f t="shared" si="139"/>
        <v>30.2</v>
      </c>
      <c r="J178" s="136">
        <f t="shared" si="129"/>
        <v>30.2</v>
      </c>
      <c r="K178" s="141"/>
      <c r="L178" s="142"/>
      <c r="M178" s="142"/>
      <c r="N178" s="143"/>
      <c r="O178" s="137">
        <f t="shared" ref="O178:P178" si="140">ROUND(O169,1)</f>
        <v>30</v>
      </c>
      <c r="P178" s="138">
        <f t="shared" si="140"/>
        <v>29.9</v>
      </c>
      <c r="Q178" s="138">
        <f t="shared" si="131"/>
        <v>29.95</v>
      </c>
      <c r="R178" s="139"/>
      <c r="S178" s="138">
        <f t="shared" ref="S178:T178" si="141">ROUND(S169,1)</f>
        <v>30.1</v>
      </c>
      <c r="T178" s="138">
        <f t="shared" si="141"/>
        <v>30</v>
      </c>
      <c r="U178" s="140">
        <f t="shared" si="133"/>
        <v>30.05</v>
      </c>
      <c r="V178" s="92"/>
      <c r="W178" s="92"/>
      <c r="X178" s="92"/>
      <c r="Y178" s="92"/>
      <c r="Z178" s="2"/>
      <c r="AA178" s="31"/>
      <c r="AB178" s="31"/>
      <c r="AC178" s="112"/>
      <c r="AD178" s="113"/>
      <c r="AE178" s="113"/>
      <c r="AF178" s="114"/>
      <c r="AG178" s="31"/>
      <c r="AH178" s="31"/>
      <c r="AI178" s="2"/>
      <c r="AJ178" s="2"/>
      <c r="AK178" s="2"/>
      <c r="AL178" s="2"/>
      <c r="AM178" s="2"/>
      <c r="AN178" s="2"/>
      <c r="AO178" s="2"/>
    </row>
    <row r="179" spans="1:41">
      <c r="A179" s="32"/>
      <c r="B179" s="5"/>
      <c r="C179" s="5">
        <v>4</v>
      </c>
      <c r="D179" s="133">
        <f t="shared" ref="D179:E179" si="142">ROUND(D170,1)</f>
        <v>30</v>
      </c>
      <c r="E179" s="134">
        <f t="shared" si="142"/>
        <v>29.9</v>
      </c>
      <c r="F179" s="134">
        <f t="shared" si="127"/>
        <v>29.95</v>
      </c>
      <c r="G179" s="135"/>
      <c r="H179" s="134">
        <f t="shared" ref="H179:I179" si="143">ROUND(H170,1)</f>
        <v>30.1</v>
      </c>
      <c r="I179" s="134">
        <f t="shared" si="143"/>
        <v>30.1</v>
      </c>
      <c r="J179" s="136">
        <f t="shared" si="129"/>
        <v>30.1</v>
      </c>
      <c r="K179" s="141"/>
      <c r="L179" s="34" t="s">
        <v>14</v>
      </c>
      <c r="M179" s="28" t="e">
        <f>AVERAGE(H181,D181)</f>
        <v>#DIV/0!</v>
      </c>
      <c r="N179" s="144"/>
      <c r="O179" s="137">
        <f t="shared" ref="O179:P179" si="144">ROUND(O170,1)</f>
        <v>30</v>
      </c>
      <c r="P179" s="138">
        <f t="shared" si="144"/>
        <v>29.9</v>
      </c>
      <c r="Q179" s="138">
        <f t="shared" si="131"/>
        <v>29.95</v>
      </c>
      <c r="R179" s="139"/>
      <c r="S179" s="138">
        <f t="shared" ref="S179:T179" si="145">ROUND(S170,1)</f>
        <v>30.1</v>
      </c>
      <c r="T179" s="138">
        <f t="shared" si="145"/>
        <v>30</v>
      </c>
      <c r="U179" s="140">
        <f t="shared" si="133"/>
        <v>30.05</v>
      </c>
      <c r="V179" s="92"/>
      <c r="W179" s="34" t="s">
        <v>14</v>
      </c>
      <c r="X179" s="56" t="e">
        <f>AVERAGE(S181,O181)</f>
        <v>#DIV/0!</v>
      </c>
      <c r="Y179" s="92"/>
      <c r="Z179" s="2"/>
      <c r="AA179" s="31"/>
      <c r="AB179" s="31"/>
      <c r="AC179" s="112"/>
      <c r="AD179" s="114"/>
      <c r="AE179" s="114"/>
      <c r="AF179" s="120"/>
      <c r="AG179" s="31"/>
      <c r="AH179" s="31"/>
      <c r="AI179" s="2"/>
      <c r="AJ179" s="2"/>
      <c r="AK179" s="2"/>
      <c r="AL179" s="2"/>
      <c r="AM179" s="2"/>
      <c r="AN179" s="2"/>
      <c r="AO179" s="2"/>
    </row>
    <row r="180" spans="1:41">
      <c r="A180" s="32"/>
      <c r="B180" s="5"/>
      <c r="C180" s="5">
        <v>5</v>
      </c>
      <c r="D180" s="145">
        <f t="shared" ref="D180:E180" si="146">ROUND(D171,1)</f>
        <v>30</v>
      </c>
      <c r="E180" s="146">
        <f t="shared" si="146"/>
        <v>29.9</v>
      </c>
      <c r="F180" s="146">
        <f t="shared" si="127"/>
        <v>29.95</v>
      </c>
      <c r="G180" s="147"/>
      <c r="H180" s="146">
        <f t="shared" ref="H180:I180" si="147">ROUND(H171,1)</f>
        <v>30.1</v>
      </c>
      <c r="I180" s="146">
        <f t="shared" si="147"/>
        <v>30</v>
      </c>
      <c r="J180" s="136">
        <f t="shared" si="129"/>
        <v>30.05</v>
      </c>
      <c r="K180" s="141"/>
      <c r="L180" s="34" t="s">
        <v>15</v>
      </c>
      <c r="M180" s="28" t="e">
        <f>AVERAGE(I181,E181)</f>
        <v>#DIV/0!</v>
      </c>
      <c r="N180" s="34"/>
      <c r="O180" s="148">
        <f t="shared" ref="O180:P180" si="148">ROUND(O171,1)</f>
        <v>30</v>
      </c>
      <c r="P180" s="149">
        <f t="shared" si="148"/>
        <v>29.9</v>
      </c>
      <c r="Q180" s="149">
        <f t="shared" si="131"/>
        <v>29.95</v>
      </c>
      <c r="R180" s="150"/>
      <c r="S180" s="149">
        <f t="shared" ref="S180:T180" si="149">ROUND(S171,1)</f>
        <v>30.1</v>
      </c>
      <c r="T180" s="149">
        <f t="shared" si="149"/>
        <v>30</v>
      </c>
      <c r="U180" s="151">
        <f t="shared" si="133"/>
        <v>30.05</v>
      </c>
      <c r="V180" s="92"/>
      <c r="W180" s="34" t="s">
        <v>15</v>
      </c>
      <c r="X180" s="152" t="e">
        <f>AVERAGE(T181,P181)</f>
        <v>#DIV/0!</v>
      </c>
      <c r="Y180" s="9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</row>
    <row r="181" spans="1:41">
      <c r="A181" s="32"/>
      <c r="B181" s="5"/>
      <c r="C181" s="5"/>
      <c r="D181" s="28"/>
      <c r="E181" s="28"/>
      <c r="F181" s="134">
        <f>AVERAGE(F176:F180)</f>
        <v>29.939999999999998</v>
      </c>
      <c r="G181" s="28"/>
      <c r="H181" s="28"/>
      <c r="I181" s="28"/>
      <c r="J181" s="153">
        <f>AVERAGE(J176:J180)</f>
        <v>30.130000000000003</v>
      </c>
      <c r="K181" s="141"/>
      <c r="L181" s="34" t="s">
        <v>37</v>
      </c>
      <c r="M181" s="153">
        <f>AVERAGE(J181,F181)</f>
        <v>30.035</v>
      </c>
      <c r="N181" s="34"/>
      <c r="O181" s="111"/>
      <c r="P181" s="111"/>
      <c r="Q181" s="138">
        <f>AVERAGE(Q176:Q180)</f>
        <v>29.95</v>
      </c>
      <c r="R181" s="111"/>
      <c r="S181" s="111"/>
      <c r="T181" s="154"/>
      <c r="U181" s="151">
        <f>AVERAGE(U176:U180)</f>
        <v>30.05</v>
      </c>
      <c r="V181" s="92"/>
      <c r="W181" s="155" t="s">
        <v>37</v>
      </c>
      <c r="X181" s="151">
        <f>AVERAGE(U181,Q181)</f>
        <v>30</v>
      </c>
      <c r="Y181" s="92"/>
      <c r="Z181" s="2"/>
      <c r="AA181" s="31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</row>
    <row r="182" spans="1:41">
      <c r="A182" s="32"/>
      <c r="B182" s="5"/>
      <c r="C182" s="5"/>
      <c r="D182" s="26"/>
      <c r="E182" s="26"/>
      <c r="F182" s="26"/>
      <c r="G182" s="26"/>
      <c r="H182" s="26"/>
      <c r="I182" s="26"/>
      <c r="J182" s="26"/>
      <c r="L182" s="2"/>
      <c r="M182" s="2"/>
      <c r="N182" s="31"/>
      <c r="O182" s="121"/>
      <c r="P182" s="121"/>
      <c r="Q182" s="121"/>
      <c r="R182" s="121"/>
      <c r="S182" s="121"/>
      <c r="T182" s="121"/>
      <c r="U182" s="121"/>
      <c r="V182" s="92"/>
      <c r="W182" s="92"/>
      <c r="X182" s="92"/>
      <c r="Y182" s="9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</row>
    <row r="183" spans="1:41">
      <c r="A183" s="156" t="s">
        <v>21</v>
      </c>
      <c r="C183" s="7" t="s">
        <v>3</v>
      </c>
      <c r="D183" s="8" t="s">
        <v>4</v>
      </c>
      <c r="E183" s="9"/>
      <c r="F183" s="9"/>
      <c r="G183" s="93"/>
      <c r="H183" s="9" t="s">
        <v>5</v>
      </c>
      <c r="I183" s="10"/>
      <c r="J183" s="11"/>
      <c r="L183" s="123"/>
      <c r="M183" s="2"/>
      <c r="N183" s="105"/>
      <c r="O183" s="124" t="s">
        <v>4</v>
      </c>
      <c r="P183" s="125"/>
      <c r="Q183" s="125"/>
      <c r="R183" s="98"/>
      <c r="S183" s="3" t="s">
        <v>5</v>
      </c>
      <c r="T183" s="125"/>
      <c r="U183" s="128"/>
      <c r="V183" s="111"/>
      <c r="W183" s="92"/>
      <c r="X183" s="2"/>
      <c r="Y183" s="92"/>
      <c r="Z183" s="2"/>
      <c r="AA183" s="2"/>
      <c r="AB183" s="2"/>
      <c r="AC183" s="57"/>
      <c r="AD183" s="28"/>
      <c r="AE183" s="28"/>
      <c r="AF183" s="33"/>
      <c r="AG183" s="2"/>
      <c r="AH183" s="2"/>
      <c r="AI183" s="2"/>
      <c r="AJ183" s="2"/>
      <c r="AK183" s="2"/>
      <c r="AL183" s="2"/>
      <c r="AM183" s="2"/>
      <c r="AN183" s="2"/>
      <c r="AO183" s="2"/>
    </row>
    <row r="184" spans="1:41">
      <c r="A184" s="84"/>
      <c r="C184" s="5" t="s">
        <v>7</v>
      </c>
      <c r="D184" s="15" t="s">
        <v>32</v>
      </c>
      <c r="E184" s="17" t="s">
        <v>33</v>
      </c>
      <c r="F184" s="17" t="s">
        <v>20</v>
      </c>
      <c r="G184" s="100"/>
      <c r="H184" s="17" t="s">
        <v>34</v>
      </c>
      <c r="I184" s="18" t="s">
        <v>35</v>
      </c>
      <c r="J184" s="19" t="s">
        <v>13</v>
      </c>
      <c r="L184" s="2"/>
      <c r="M184" s="2"/>
      <c r="N184" s="105"/>
      <c r="O184" s="124" t="s">
        <v>32</v>
      </c>
      <c r="P184" s="127" t="s">
        <v>33</v>
      </c>
      <c r="Q184" s="127" t="s">
        <v>20</v>
      </c>
      <c r="R184" s="98"/>
      <c r="S184" s="3" t="s">
        <v>34</v>
      </c>
      <c r="T184" s="127" t="s">
        <v>35</v>
      </c>
      <c r="U184" s="157" t="s">
        <v>13</v>
      </c>
      <c r="V184" s="111"/>
      <c r="W184" s="92"/>
      <c r="X184" s="2"/>
      <c r="Y184" s="92"/>
      <c r="Z184" s="2"/>
      <c r="AA184" s="2"/>
      <c r="AB184" s="2"/>
      <c r="AC184" s="57"/>
      <c r="AD184" s="28"/>
      <c r="AE184" s="28"/>
      <c r="AF184" s="33"/>
      <c r="AG184" s="2"/>
      <c r="AH184" s="2"/>
      <c r="AI184" s="2"/>
      <c r="AJ184" s="2"/>
      <c r="AK184" s="2"/>
      <c r="AL184" s="2"/>
      <c r="AM184" s="2"/>
      <c r="AN184" s="2"/>
      <c r="AO184" s="2"/>
    </row>
    <row r="185" spans="1:41">
      <c r="A185" s="84"/>
      <c r="C185" s="5">
        <v>1</v>
      </c>
      <c r="D185" s="25">
        <v>29.785910000000001</v>
      </c>
      <c r="E185" s="26">
        <v>29.834669999999999</v>
      </c>
      <c r="F185" s="26">
        <f t="shared" ref="F185:F189" si="150">(D185+E185)/2</f>
        <v>29.810290000000002</v>
      </c>
      <c r="G185" s="103"/>
      <c r="H185" s="26">
        <v>30.3796</v>
      </c>
      <c r="I185" s="26">
        <v>30.306000000000001</v>
      </c>
      <c r="J185" s="75">
        <f t="shared" ref="J185:J189" si="151">(I185+H185)/2</f>
        <v>30.3428</v>
      </c>
      <c r="L185" s="104"/>
      <c r="M185" s="104"/>
      <c r="N185" s="105"/>
      <c r="O185" s="106">
        <v>29.90371</v>
      </c>
      <c r="P185" s="107">
        <v>29.826229999999999</v>
      </c>
      <c r="Q185" s="107">
        <f t="shared" ref="Q185:Q189" si="152">(O185+P185)/2</f>
        <v>29.86497</v>
      </c>
      <c r="R185" s="108"/>
      <c r="S185" s="107">
        <v>30.2912</v>
      </c>
      <c r="T185" s="107">
        <v>30.217500000000001</v>
      </c>
      <c r="U185" s="110">
        <f t="shared" ref="U185:U189" si="153">(T185+S185)/2</f>
        <v>30.254350000000002</v>
      </c>
      <c r="V185" s="111"/>
      <c r="W185" s="92"/>
      <c r="X185" s="92"/>
      <c r="Y185" s="92"/>
      <c r="Z185" s="2"/>
      <c r="AA185" s="2"/>
      <c r="AB185" s="2"/>
      <c r="AC185" s="57"/>
      <c r="AD185" s="28"/>
      <c r="AE185" s="28"/>
      <c r="AF185" s="33"/>
      <c r="AG185" s="2"/>
      <c r="AH185" s="2"/>
      <c r="AI185" s="2"/>
      <c r="AJ185" s="2"/>
      <c r="AK185" s="2"/>
      <c r="AL185" s="2"/>
      <c r="AM185" s="2"/>
      <c r="AN185" s="2"/>
      <c r="AO185" s="2"/>
    </row>
    <row r="186" spans="1:41">
      <c r="A186" s="84"/>
      <c r="C186" s="5">
        <v>2</v>
      </c>
      <c r="D186" s="25">
        <v>29.86326</v>
      </c>
      <c r="E186" s="26">
        <v>29.835380000000001</v>
      </c>
      <c r="F186" s="26">
        <f t="shared" si="150"/>
        <v>29.849319999999999</v>
      </c>
      <c r="G186" s="103"/>
      <c r="H186" s="26">
        <v>30.271599999999999</v>
      </c>
      <c r="I186" s="26">
        <v>30.3535</v>
      </c>
      <c r="J186" s="75">
        <f t="shared" si="151"/>
        <v>30.312550000000002</v>
      </c>
      <c r="L186" s="104"/>
      <c r="M186" s="104"/>
      <c r="N186" s="105"/>
      <c r="O186" s="106">
        <v>29.836649999999999</v>
      </c>
      <c r="P186" s="107">
        <v>29.896260000000002</v>
      </c>
      <c r="Q186" s="107">
        <f t="shared" si="152"/>
        <v>29.866455000000002</v>
      </c>
      <c r="R186" s="108"/>
      <c r="S186" s="107">
        <v>30.1921</v>
      </c>
      <c r="T186" s="107">
        <v>30.274100000000001</v>
      </c>
      <c r="U186" s="110">
        <f t="shared" si="153"/>
        <v>30.2331</v>
      </c>
      <c r="V186" s="111"/>
      <c r="W186" s="92"/>
      <c r="X186" s="92"/>
      <c r="Y186" s="92"/>
      <c r="Z186" s="2"/>
      <c r="AA186" s="2"/>
      <c r="AB186" s="2"/>
      <c r="AC186" s="57"/>
      <c r="AD186" s="28"/>
      <c r="AE186" s="28"/>
      <c r="AF186" s="33"/>
      <c r="AG186" s="2"/>
      <c r="AH186" s="2"/>
      <c r="AI186" s="2"/>
      <c r="AJ186" s="2"/>
      <c r="AK186" s="2"/>
      <c r="AL186" s="2"/>
      <c r="AM186" s="2"/>
      <c r="AN186" s="2"/>
      <c r="AO186" s="2"/>
    </row>
    <row r="187" spans="1:41">
      <c r="A187" s="84"/>
      <c r="C187" s="5">
        <v>3</v>
      </c>
      <c r="D187" s="25">
        <v>29.809339999999999</v>
      </c>
      <c r="E187" s="26">
        <v>29.883659999999999</v>
      </c>
      <c r="F187" s="26">
        <f t="shared" si="150"/>
        <v>29.846499999999999</v>
      </c>
      <c r="G187" s="103"/>
      <c r="H187" s="26">
        <v>30.295500000000001</v>
      </c>
      <c r="I187" s="26">
        <v>30.221399999999999</v>
      </c>
      <c r="J187" s="75">
        <f t="shared" si="151"/>
        <v>30.25845</v>
      </c>
      <c r="L187" s="104"/>
      <c r="M187" s="104"/>
      <c r="N187" s="105"/>
      <c r="O187" s="106">
        <v>29.915749999999999</v>
      </c>
      <c r="P187" s="107">
        <v>29.827719999999999</v>
      </c>
      <c r="Q187" s="107">
        <f t="shared" si="152"/>
        <v>29.871735000000001</v>
      </c>
      <c r="R187" s="108"/>
      <c r="S187" s="107">
        <v>30.295500000000001</v>
      </c>
      <c r="T187" s="107">
        <v>30.221399999999999</v>
      </c>
      <c r="U187" s="110">
        <f t="shared" si="153"/>
        <v>30.25845</v>
      </c>
      <c r="V187" s="111"/>
      <c r="W187" s="92"/>
      <c r="X187" s="92"/>
      <c r="Y187" s="92"/>
      <c r="Z187" s="2"/>
      <c r="AA187" s="2"/>
      <c r="AB187" s="2"/>
      <c r="AC187" s="57"/>
      <c r="AD187" s="28"/>
      <c r="AE187" s="28"/>
      <c r="AF187" s="33"/>
      <c r="AG187" s="2"/>
      <c r="AH187" s="2"/>
      <c r="AI187" s="2"/>
      <c r="AJ187" s="2"/>
      <c r="AK187" s="2"/>
      <c r="AL187" s="2"/>
      <c r="AM187" s="2"/>
      <c r="AN187" s="2"/>
      <c r="AO187" s="2"/>
    </row>
    <row r="188" spans="1:41">
      <c r="A188" s="84"/>
      <c r="C188" s="5">
        <v>4</v>
      </c>
      <c r="D188" s="25">
        <v>29.792860000000001</v>
      </c>
      <c r="E188" s="26">
        <v>29.862570000000002</v>
      </c>
      <c r="F188" s="26">
        <f t="shared" si="150"/>
        <v>29.827715000000001</v>
      </c>
      <c r="G188" s="103"/>
      <c r="H188" s="26">
        <v>30.375900000000001</v>
      </c>
      <c r="I188" s="26">
        <v>30.305099999999999</v>
      </c>
      <c r="J188" s="75">
        <f t="shared" si="151"/>
        <v>30.340499999999999</v>
      </c>
      <c r="L188" s="2" t="s">
        <v>14</v>
      </c>
      <c r="M188" s="33">
        <f>AVERAGE(H190,D190)</f>
        <v>30.067730999999995</v>
      </c>
      <c r="N188" s="105"/>
      <c r="O188" s="106">
        <v>29.8931</v>
      </c>
      <c r="P188" s="107">
        <v>29.824940000000002</v>
      </c>
      <c r="Q188" s="107">
        <f t="shared" si="152"/>
        <v>29.859020000000001</v>
      </c>
      <c r="R188" s="108"/>
      <c r="S188" s="107">
        <v>30.253299999999999</v>
      </c>
      <c r="T188" s="107">
        <v>30.1633</v>
      </c>
      <c r="U188" s="110">
        <f t="shared" si="153"/>
        <v>30.208300000000001</v>
      </c>
      <c r="V188" s="111"/>
      <c r="W188" s="2" t="s">
        <v>14</v>
      </c>
      <c r="X188" s="107">
        <f>AVERAGE(S190,O190)</f>
        <v>30.058495000000001</v>
      </c>
      <c r="Y188" s="92"/>
      <c r="Z188" s="2"/>
      <c r="AA188" s="2"/>
      <c r="AB188" s="2"/>
      <c r="AC188" s="57"/>
      <c r="AD188" s="33"/>
      <c r="AE188" s="33"/>
      <c r="AF188" s="158"/>
      <c r="AG188" s="2"/>
      <c r="AH188" s="2"/>
      <c r="AI188" s="2"/>
      <c r="AJ188" s="2"/>
      <c r="AK188" s="2"/>
      <c r="AL188" s="2"/>
      <c r="AM188" s="2"/>
      <c r="AN188" s="2"/>
      <c r="AO188" s="2"/>
    </row>
    <row r="189" spans="1:41">
      <c r="A189" s="84"/>
      <c r="C189" s="5">
        <v>5</v>
      </c>
      <c r="D189" s="36">
        <v>29.803640000000001</v>
      </c>
      <c r="E189" s="37">
        <v>29.879989999999999</v>
      </c>
      <c r="F189" s="37">
        <f t="shared" si="150"/>
        <v>29.841815</v>
      </c>
      <c r="G189" s="115"/>
      <c r="H189" s="37">
        <v>30.299700000000001</v>
      </c>
      <c r="I189" s="37">
        <v>30.2211</v>
      </c>
      <c r="J189" s="75">
        <f t="shared" si="151"/>
        <v>30.260400000000001</v>
      </c>
      <c r="L189" s="2" t="s">
        <v>15</v>
      </c>
      <c r="M189" s="33">
        <f>AVERAGE(I190,E190)</f>
        <v>30.070336999999999</v>
      </c>
      <c r="N189" s="31"/>
      <c r="O189" s="116">
        <v>29.75094</v>
      </c>
      <c r="P189" s="117">
        <v>29.844729999999998</v>
      </c>
      <c r="Q189" s="117">
        <f t="shared" si="152"/>
        <v>29.797834999999999</v>
      </c>
      <c r="R189" s="118"/>
      <c r="S189" s="117">
        <v>30.252700000000001</v>
      </c>
      <c r="T189" s="117">
        <v>30.174099999999999</v>
      </c>
      <c r="U189" s="119">
        <f t="shared" si="153"/>
        <v>30.2134</v>
      </c>
      <c r="V189" s="92"/>
      <c r="W189" s="2" t="s">
        <v>15</v>
      </c>
      <c r="X189" s="117">
        <f>AVERAGE(T190,P190)</f>
        <v>30.027028000000001</v>
      </c>
      <c r="Y189" s="92"/>
      <c r="Z189" s="2"/>
      <c r="AA189" s="2"/>
      <c r="AB189" s="2"/>
      <c r="AC189" s="57"/>
      <c r="AD189" s="33"/>
      <c r="AE189" s="33"/>
      <c r="AF189" s="33"/>
      <c r="AG189" s="2"/>
      <c r="AH189" s="2"/>
      <c r="AI189" s="2"/>
      <c r="AJ189" s="2"/>
      <c r="AK189" s="2"/>
      <c r="AL189" s="2"/>
      <c r="AM189" s="2"/>
      <c r="AN189" s="2"/>
      <c r="AO189" s="2"/>
    </row>
    <row r="190" spans="1:41">
      <c r="A190" s="84"/>
      <c r="C190" s="5"/>
      <c r="D190" s="26">
        <f t="shared" ref="D190:E190" si="154">AVERAGE(D185:D189)</f>
        <v>29.811001999999995</v>
      </c>
      <c r="E190" s="33">
        <f t="shared" si="154"/>
        <v>29.859254</v>
      </c>
      <c r="F190" s="42">
        <f>AVERAGE(F185:F189)</f>
        <v>29.835128000000005</v>
      </c>
      <c r="G190" s="26"/>
      <c r="H190" s="26">
        <f>AVERAGE(H185:H189)</f>
        <v>30.324459999999998</v>
      </c>
      <c r="I190" s="26">
        <f t="shared" ref="I190:J190" si="155">AVERAGE(I185:I189)</f>
        <v>30.281419999999997</v>
      </c>
      <c r="J190" s="42">
        <f t="shared" si="155"/>
        <v>30.30294</v>
      </c>
      <c r="L190" s="2" t="s">
        <v>37</v>
      </c>
      <c r="M190" s="44">
        <f>AVERAGE(J190,F190)</f>
        <v>30.069034000000002</v>
      </c>
      <c r="N190" s="112"/>
      <c r="O190" s="107">
        <f t="shared" ref="O190:P190" si="156">AVERAGE(O185:O189)</f>
        <v>29.860030000000002</v>
      </c>
      <c r="P190" s="110">
        <f t="shared" si="156"/>
        <v>29.843975999999998</v>
      </c>
      <c r="Q190" s="119">
        <f>AVERAGE(Q185:Q189)</f>
        <v>29.852003000000003</v>
      </c>
      <c r="R190" s="111"/>
      <c r="S190" s="107">
        <f>AVERAGE(S185:S189)</f>
        <v>30.256959999999999</v>
      </c>
      <c r="T190" s="110">
        <f t="shared" ref="T190:U190" si="157">AVERAGE(T185:T189)</f>
        <v>30.210080000000005</v>
      </c>
      <c r="U190" s="119">
        <f t="shared" si="157"/>
        <v>30.233520000000006</v>
      </c>
      <c r="V190" s="92"/>
      <c r="W190" s="70" t="s">
        <v>37</v>
      </c>
      <c r="X190" s="119">
        <f>AVERAGE(U190,Q190)</f>
        <v>30.042761500000005</v>
      </c>
      <c r="Y190" s="92"/>
      <c r="Z190" s="2"/>
      <c r="AA190" s="2"/>
      <c r="AB190" s="2"/>
      <c r="AC190" s="57"/>
      <c r="AD190" s="28"/>
      <c r="AE190" s="28"/>
      <c r="AF190" s="33"/>
      <c r="AG190" s="2"/>
      <c r="AH190" s="2"/>
      <c r="AI190" s="2"/>
      <c r="AJ190" s="2"/>
      <c r="AK190" s="2"/>
      <c r="AL190" s="2"/>
      <c r="AM190" s="2"/>
      <c r="AN190" s="2"/>
      <c r="AO190" s="2"/>
    </row>
    <row r="191" spans="1:41">
      <c r="A191" s="84"/>
      <c r="C191" s="5"/>
      <c r="D191" s="26"/>
      <c r="E191" s="2"/>
      <c r="F191" s="26"/>
      <c r="G191" s="26"/>
      <c r="H191" s="26"/>
      <c r="I191" s="26"/>
      <c r="J191" s="26"/>
      <c r="L191" s="2"/>
      <c r="M191" s="2"/>
      <c r="N191" s="112"/>
      <c r="O191" s="121"/>
      <c r="P191" s="121"/>
      <c r="Q191" s="121"/>
      <c r="R191" s="121"/>
      <c r="S191" s="121"/>
      <c r="T191" s="121"/>
      <c r="U191" s="121"/>
      <c r="V191" s="92"/>
      <c r="W191" s="92"/>
      <c r="X191" s="92"/>
      <c r="Y191" s="92"/>
      <c r="Z191" s="2"/>
      <c r="AA191" s="2"/>
      <c r="AB191" s="2"/>
      <c r="AC191" s="57"/>
      <c r="AD191" s="28"/>
      <c r="AE191" s="28"/>
      <c r="AF191" s="33"/>
      <c r="AG191" s="2"/>
      <c r="AH191" s="2"/>
      <c r="AI191" s="2"/>
      <c r="AJ191" s="2"/>
      <c r="AK191" s="2"/>
      <c r="AL191" s="2"/>
      <c r="AM191" s="2"/>
      <c r="AN191" s="2"/>
      <c r="AO191" s="2"/>
    </row>
    <row r="192" spans="1:41">
      <c r="A192" s="84"/>
      <c r="C192" s="7" t="s">
        <v>17</v>
      </c>
      <c r="D192" s="45" t="s">
        <v>4</v>
      </c>
      <c r="E192" s="46"/>
      <c r="F192" s="47"/>
      <c r="G192" s="159"/>
      <c r="H192" s="47" t="s">
        <v>5</v>
      </c>
      <c r="I192" s="47"/>
      <c r="J192" s="48"/>
      <c r="L192" s="123"/>
      <c r="M192" s="2"/>
      <c r="N192" s="112"/>
      <c r="O192" s="124" t="s">
        <v>4</v>
      </c>
      <c r="P192" s="125"/>
      <c r="Q192" s="125"/>
      <c r="R192" s="126"/>
      <c r="S192" s="127" t="s">
        <v>5</v>
      </c>
      <c r="T192" s="125"/>
      <c r="U192" s="128"/>
      <c r="V192" s="92"/>
      <c r="W192" s="92"/>
      <c r="X192" s="2"/>
      <c r="Y192" s="92"/>
      <c r="Z192" s="2"/>
      <c r="AA192" s="2"/>
      <c r="AB192" s="2"/>
      <c r="AC192" s="57"/>
      <c r="AD192" s="28"/>
      <c r="AE192" s="28"/>
      <c r="AF192" s="33"/>
      <c r="AG192" s="2"/>
      <c r="AH192" s="2"/>
      <c r="AI192" s="2"/>
      <c r="AJ192" s="2"/>
      <c r="AK192" s="2"/>
      <c r="AL192" s="2"/>
      <c r="AM192" s="2"/>
      <c r="AN192" s="2"/>
      <c r="AO192" s="2"/>
    </row>
    <row r="193" spans="1:41">
      <c r="A193" s="84"/>
      <c r="C193" s="5" t="s">
        <v>7</v>
      </c>
      <c r="D193" s="49" t="s">
        <v>32</v>
      </c>
      <c r="E193" s="21" t="s">
        <v>33</v>
      </c>
      <c r="F193" s="22" t="s">
        <v>20</v>
      </c>
      <c r="G193" s="160"/>
      <c r="H193" s="50" t="s">
        <v>34</v>
      </c>
      <c r="I193" s="18" t="s">
        <v>35</v>
      </c>
      <c r="J193" s="23" t="s">
        <v>13</v>
      </c>
      <c r="L193" s="2"/>
      <c r="M193" s="2"/>
      <c r="N193" s="112"/>
      <c r="O193" s="130" t="s">
        <v>32</v>
      </c>
      <c r="P193" s="131" t="s">
        <v>33</v>
      </c>
      <c r="Q193" s="127" t="s">
        <v>20</v>
      </c>
      <c r="R193" s="132"/>
      <c r="S193" s="131" t="s">
        <v>34</v>
      </c>
      <c r="T193" s="3" t="s">
        <v>35</v>
      </c>
      <c r="U193" s="102" t="s">
        <v>13</v>
      </c>
      <c r="V193" s="92"/>
      <c r="W193" s="92"/>
      <c r="X193" s="2"/>
      <c r="Y193" s="92"/>
      <c r="Z193" s="2"/>
      <c r="AA193" s="2"/>
      <c r="AB193" s="2"/>
      <c r="AC193" s="57"/>
      <c r="AD193" s="28"/>
      <c r="AE193" s="28"/>
      <c r="AF193" s="33"/>
      <c r="AG193" s="2"/>
      <c r="AH193" s="2"/>
      <c r="AI193" s="2"/>
      <c r="AJ193" s="2"/>
      <c r="AK193" s="2"/>
      <c r="AL193" s="2"/>
      <c r="AM193" s="2"/>
      <c r="AN193" s="2"/>
      <c r="AO193" s="2"/>
    </row>
    <row r="194" spans="1:41">
      <c r="A194" s="84"/>
      <c r="C194" s="5">
        <v>1</v>
      </c>
      <c r="D194" s="133">
        <f t="shared" ref="D194:E194" si="158">ROUND(D185,1)</f>
        <v>29.8</v>
      </c>
      <c r="E194" s="134">
        <f t="shared" si="158"/>
        <v>29.8</v>
      </c>
      <c r="F194" s="134">
        <f t="shared" ref="F194:F198" si="159">(D194+E194)/2</f>
        <v>29.8</v>
      </c>
      <c r="G194" s="161"/>
      <c r="H194" s="134">
        <f t="shared" ref="H194:I194" si="160">ROUND(H185,1)</f>
        <v>30.4</v>
      </c>
      <c r="I194" s="134">
        <f t="shared" si="160"/>
        <v>30.3</v>
      </c>
      <c r="J194" s="136">
        <f t="shared" ref="J194:J198" si="161">(H194+I194)/2</f>
        <v>30.35</v>
      </c>
      <c r="L194" s="104"/>
      <c r="M194" s="104"/>
      <c r="N194" s="112"/>
      <c r="O194" s="137">
        <f t="shared" ref="O194:P194" si="162">ROUND(O185,1)</f>
        <v>29.9</v>
      </c>
      <c r="P194" s="138">
        <f t="shared" si="162"/>
        <v>29.8</v>
      </c>
      <c r="Q194" s="138">
        <f t="shared" ref="Q194:Q198" si="163">(O194+P194)/2</f>
        <v>29.85</v>
      </c>
      <c r="R194" s="139"/>
      <c r="S194" s="138">
        <f t="shared" ref="S194:T194" si="164">ROUND(S185,1)</f>
        <v>30.3</v>
      </c>
      <c r="T194" s="138">
        <f t="shared" si="164"/>
        <v>30.2</v>
      </c>
      <c r="U194" s="140">
        <f t="shared" ref="U194:U198" si="165">(S194+T194)/2</f>
        <v>30.25</v>
      </c>
      <c r="V194" s="92"/>
      <c r="W194" s="92"/>
      <c r="X194" s="92"/>
      <c r="Y194" s="92"/>
      <c r="Z194" s="2"/>
      <c r="AA194" s="2"/>
      <c r="AB194" s="2"/>
      <c r="AC194" s="57"/>
      <c r="AD194" s="28"/>
      <c r="AE194" s="28"/>
      <c r="AF194" s="33"/>
      <c r="AG194" s="2"/>
      <c r="AH194" s="2"/>
      <c r="AI194" s="2"/>
      <c r="AJ194" s="2"/>
      <c r="AK194" s="2"/>
      <c r="AL194" s="2"/>
      <c r="AM194" s="2"/>
      <c r="AN194" s="2"/>
      <c r="AO194" s="2"/>
    </row>
    <row r="195" spans="1:41">
      <c r="A195" s="84"/>
      <c r="C195" s="5">
        <v>2</v>
      </c>
      <c r="D195" s="133">
        <f t="shared" ref="D195:E195" si="166">ROUND(D186,1)</f>
        <v>29.9</v>
      </c>
      <c r="E195" s="134">
        <f t="shared" si="166"/>
        <v>29.8</v>
      </c>
      <c r="F195" s="134">
        <f t="shared" si="159"/>
        <v>29.85</v>
      </c>
      <c r="G195" s="161"/>
      <c r="H195" s="134">
        <f t="shared" ref="H195:I195" si="167">ROUND(H186,1)</f>
        <v>30.3</v>
      </c>
      <c r="I195" s="134">
        <f t="shared" si="167"/>
        <v>30.4</v>
      </c>
      <c r="J195" s="136">
        <f t="shared" si="161"/>
        <v>30.35</v>
      </c>
      <c r="K195" s="162"/>
      <c r="L195" s="163"/>
      <c r="M195" s="163"/>
      <c r="N195" s="164"/>
      <c r="O195" s="137">
        <f t="shared" ref="O195:P195" si="168">ROUND(O186,1)</f>
        <v>29.8</v>
      </c>
      <c r="P195" s="138">
        <f t="shared" si="168"/>
        <v>29.9</v>
      </c>
      <c r="Q195" s="138">
        <f t="shared" si="163"/>
        <v>29.85</v>
      </c>
      <c r="R195" s="139"/>
      <c r="S195" s="138">
        <f t="shared" ref="S195:T195" si="169">ROUND(S186,1)</f>
        <v>30.2</v>
      </c>
      <c r="T195" s="138">
        <f t="shared" si="169"/>
        <v>30.3</v>
      </c>
      <c r="U195" s="140">
        <f t="shared" si="165"/>
        <v>30.25</v>
      </c>
      <c r="V195" s="92"/>
      <c r="W195" s="92"/>
      <c r="X195" s="92"/>
      <c r="Y195" s="92"/>
      <c r="Z195" s="2"/>
      <c r="AA195" s="2"/>
      <c r="AB195" s="2"/>
      <c r="AC195" s="57"/>
      <c r="AD195" s="33"/>
      <c r="AE195" s="33"/>
      <c r="AF195" s="158"/>
      <c r="AG195" s="2"/>
      <c r="AH195" s="2"/>
      <c r="AI195" s="2"/>
      <c r="AJ195" s="2"/>
      <c r="AK195" s="2"/>
      <c r="AL195" s="2"/>
      <c r="AM195" s="2"/>
      <c r="AN195" s="2"/>
      <c r="AO195" s="2"/>
    </row>
    <row r="196" spans="1:41">
      <c r="A196" s="84"/>
      <c r="B196" s="2"/>
      <c r="C196" s="5">
        <v>3</v>
      </c>
      <c r="D196" s="133">
        <f t="shared" ref="D196:E196" si="170">ROUND(D187,1)</f>
        <v>29.8</v>
      </c>
      <c r="E196" s="134">
        <f t="shared" si="170"/>
        <v>29.9</v>
      </c>
      <c r="F196" s="134">
        <f t="shared" si="159"/>
        <v>29.85</v>
      </c>
      <c r="G196" s="161"/>
      <c r="H196" s="134">
        <f t="shared" ref="H196:I196" si="171">ROUND(H187,1)</f>
        <v>30.3</v>
      </c>
      <c r="I196" s="134">
        <f t="shared" si="171"/>
        <v>30.2</v>
      </c>
      <c r="J196" s="136">
        <f t="shared" si="161"/>
        <v>30.25</v>
      </c>
      <c r="K196" s="162"/>
      <c r="L196" s="163"/>
      <c r="M196" s="163"/>
      <c r="N196" s="165"/>
      <c r="O196" s="137">
        <f t="shared" ref="O196:P196" si="172">ROUND(O187,1)</f>
        <v>29.9</v>
      </c>
      <c r="P196" s="138">
        <f t="shared" si="172"/>
        <v>29.8</v>
      </c>
      <c r="Q196" s="138">
        <f t="shared" si="163"/>
        <v>29.85</v>
      </c>
      <c r="R196" s="139"/>
      <c r="S196" s="138">
        <f t="shared" ref="S196:T196" si="173">ROUND(S187,1)</f>
        <v>30.3</v>
      </c>
      <c r="T196" s="138">
        <f t="shared" si="173"/>
        <v>30.2</v>
      </c>
      <c r="U196" s="140">
        <f t="shared" si="165"/>
        <v>30.25</v>
      </c>
      <c r="V196" s="92"/>
      <c r="W196" s="92"/>
      <c r="X196" s="92"/>
      <c r="Y196" s="9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</row>
    <row r="197" spans="1:41">
      <c r="A197" s="84"/>
      <c r="B197" s="2"/>
      <c r="C197" s="5">
        <v>4</v>
      </c>
      <c r="D197" s="133">
        <f t="shared" ref="D197:E197" si="174">ROUND(D188,1)</f>
        <v>29.8</v>
      </c>
      <c r="E197" s="134">
        <f t="shared" si="174"/>
        <v>29.9</v>
      </c>
      <c r="F197" s="134">
        <f t="shared" si="159"/>
        <v>29.85</v>
      </c>
      <c r="G197" s="161"/>
      <c r="H197" s="134">
        <f t="shared" ref="H197:I197" si="175">ROUND(H188,1)</f>
        <v>30.4</v>
      </c>
      <c r="I197" s="134">
        <f t="shared" si="175"/>
        <v>30.3</v>
      </c>
      <c r="J197" s="136">
        <f t="shared" si="161"/>
        <v>30.35</v>
      </c>
      <c r="K197" s="162"/>
      <c r="L197" s="165" t="s">
        <v>14</v>
      </c>
      <c r="M197" s="166" t="e">
        <f>AVERAGE(H199,D199)</f>
        <v>#DIV/0!</v>
      </c>
      <c r="N197" s="165"/>
      <c r="O197" s="137">
        <f t="shared" ref="O197:P197" si="176">ROUND(O188,1)</f>
        <v>29.9</v>
      </c>
      <c r="P197" s="138">
        <f t="shared" si="176"/>
        <v>29.8</v>
      </c>
      <c r="Q197" s="138">
        <f t="shared" si="163"/>
        <v>29.85</v>
      </c>
      <c r="R197" s="139"/>
      <c r="S197" s="138">
        <f t="shared" ref="S197:T197" si="177">ROUND(S188,1)</f>
        <v>30.3</v>
      </c>
      <c r="T197" s="138">
        <f t="shared" si="177"/>
        <v>30.2</v>
      </c>
      <c r="U197" s="140">
        <f t="shared" si="165"/>
        <v>30.25</v>
      </c>
      <c r="V197" s="92"/>
      <c r="W197" s="165" t="s">
        <v>14</v>
      </c>
      <c r="X197" s="167" t="e">
        <f>AVERAGE(S199,O199)</f>
        <v>#DIV/0!</v>
      </c>
      <c r="Y197" s="9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</row>
    <row r="198" spans="1:41">
      <c r="A198" s="84"/>
      <c r="B198" s="2"/>
      <c r="C198" s="5">
        <v>5</v>
      </c>
      <c r="D198" s="145">
        <f t="shared" ref="D198:E198" si="178">ROUND(D189,1)</f>
        <v>29.8</v>
      </c>
      <c r="E198" s="146">
        <f t="shared" si="178"/>
        <v>29.9</v>
      </c>
      <c r="F198" s="146">
        <f t="shared" si="159"/>
        <v>29.85</v>
      </c>
      <c r="G198" s="168"/>
      <c r="H198" s="134">
        <f t="shared" ref="H198:I198" si="179">ROUND(H189,1)</f>
        <v>30.3</v>
      </c>
      <c r="I198" s="134">
        <f t="shared" si="179"/>
        <v>30.2</v>
      </c>
      <c r="J198" s="136">
        <f t="shared" si="161"/>
        <v>30.25</v>
      </c>
      <c r="K198" s="162"/>
      <c r="L198" s="165" t="s">
        <v>15</v>
      </c>
      <c r="M198" s="166" t="e">
        <f>AVERAGE(I199,E199)</f>
        <v>#DIV/0!</v>
      </c>
      <c r="N198" s="165"/>
      <c r="O198" s="148">
        <f t="shared" ref="O198:P198" si="180">ROUND(O189,1)</f>
        <v>29.8</v>
      </c>
      <c r="P198" s="149">
        <f t="shared" si="180"/>
        <v>29.8</v>
      </c>
      <c r="Q198" s="149">
        <f t="shared" si="163"/>
        <v>29.8</v>
      </c>
      <c r="R198" s="150"/>
      <c r="S198" s="138">
        <f t="shared" ref="S198:T198" si="181">ROUND(S189,1)</f>
        <v>30.3</v>
      </c>
      <c r="T198" s="138">
        <f t="shared" si="181"/>
        <v>30.2</v>
      </c>
      <c r="U198" s="151">
        <f t="shared" si="165"/>
        <v>30.25</v>
      </c>
      <c r="V198" s="92"/>
      <c r="W198" s="165" t="s">
        <v>15</v>
      </c>
      <c r="X198" s="169" t="e">
        <f>AVERAGE(T199,P199)</f>
        <v>#DIV/0!</v>
      </c>
      <c r="Y198" s="9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</row>
    <row r="199" spans="1:41">
      <c r="A199" s="84"/>
      <c r="B199" s="2"/>
      <c r="C199" s="5"/>
      <c r="D199" s="28"/>
      <c r="E199" s="28"/>
      <c r="F199" s="134">
        <f>AVERAGE(F194:F198)</f>
        <v>29.839999999999996</v>
      </c>
      <c r="G199" s="28"/>
      <c r="H199" s="28"/>
      <c r="I199" s="28"/>
      <c r="J199" s="153">
        <f>AVERAGE(J194:J198)</f>
        <v>30.310000000000002</v>
      </c>
      <c r="K199" s="162"/>
      <c r="L199" s="165" t="s">
        <v>37</v>
      </c>
      <c r="M199" s="170">
        <f>AVERAGE(J199,F199)</f>
        <v>30.074999999999999</v>
      </c>
      <c r="N199" s="165"/>
      <c r="O199" s="111"/>
      <c r="P199" s="111"/>
      <c r="Q199" s="138">
        <f>AVERAGE(Q194:Q198)</f>
        <v>29.840000000000003</v>
      </c>
      <c r="R199" s="111"/>
      <c r="S199" s="111"/>
      <c r="T199" s="154"/>
      <c r="U199" s="151">
        <f>AVERAGE(U194:U198)</f>
        <v>30.25</v>
      </c>
      <c r="V199" s="92"/>
      <c r="W199" s="171" t="s">
        <v>37</v>
      </c>
      <c r="X199" s="172">
        <f>AVERAGE(U199,Q199)</f>
        <v>30.045000000000002</v>
      </c>
      <c r="Y199" s="9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</row>
    <row r="200" spans="1:41">
      <c r="A200" s="173"/>
      <c r="B200" s="2"/>
      <c r="C200" s="7"/>
      <c r="D200" s="5"/>
      <c r="E200" s="5"/>
      <c r="F200" s="5"/>
      <c r="G200" s="5"/>
      <c r="H200" s="5"/>
      <c r="I200" s="5"/>
      <c r="J200" s="3"/>
      <c r="L200" s="2"/>
      <c r="M200" s="2"/>
      <c r="N200" s="2"/>
      <c r="O200" s="174"/>
      <c r="P200" s="174"/>
      <c r="Q200" s="174"/>
      <c r="R200" s="174"/>
      <c r="S200" s="174"/>
      <c r="T200" s="174"/>
      <c r="U200" s="97"/>
      <c r="V200" s="92"/>
      <c r="W200" s="92"/>
      <c r="X200" s="92"/>
      <c r="Y200" s="9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</row>
    <row r="201" spans="1:41">
      <c r="A201" s="81" t="s">
        <v>2</v>
      </c>
      <c r="B201" s="2"/>
      <c r="C201" s="7" t="s">
        <v>3</v>
      </c>
      <c r="D201" s="8" t="s">
        <v>4</v>
      </c>
      <c r="E201" s="9"/>
      <c r="F201" s="9"/>
      <c r="G201" s="93"/>
      <c r="H201" s="9" t="s">
        <v>5</v>
      </c>
      <c r="I201" s="10"/>
      <c r="J201" s="70"/>
      <c r="L201" s="123"/>
      <c r="M201" s="2"/>
      <c r="N201" s="2"/>
      <c r="O201" s="96" t="s">
        <v>4</v>
      </c>
      <c r="P201" s="97"/>
      <c r="Q201" s="97"/>
      <c r="R201" s="98"/>
      <c r="S201" s="3" t="s">
        <v>5</v>
      </c>
      <c r="T201" s="97"/>
      <c r="U201" s="99"/>
      <c r="V201" s="92"/>
      <c r="W201" s="92"/>
      <c r="X201" s="2"/>
      <c r="Y201" s="9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</row>
    <row r="202" spans="1:41">
      <c r="A202" s="82" t="s">
        <v>22</v>
      </c>
      <c r="B202" s="2"/>
      <c r="C202" s="5" t="s">
        <v>7</v>
      </c>
      <c r="D202" s="15" t="s">
        <v>32</v>
      </c>
      <c r="E202" s="17" t="s">
        <v>33</v>
      </c>
      <c r="F202" s="17" t="s">
        <v>20</v>
      </c>
      <c r="G202" s="100"/>
      <c r="H202" s="17" t="s">
        <v>34</v>
      </c>
      <c r="I202" s="18" t="s">
        <v>35</v>
      </c>
      <c r="J202" s="19" t="s">
        <v>13</v>
      </c>
      <c r="L202" s="2"/>
      <c r="M202" s="2"/>
      <c r="N202" s="2"/>
      <c r="O202" s="96" t="s">
        <v>32</v>
      </c>
      <c r="P202" s="3" t="s">
        <v>33</v>
      </c>
      <c r="Q202" s="3" t="s">
        <v>20</v>
      </c>
      <c r="R202" s="98"/>
      <c r="S202" s="3" t="s">
        <v>34</v>
      </c>
      <c r="T202" s="3" t="s">
        <v>35</v>
      </c>
      <c r="U202" s="102" t="s">
        <v>13</v>
      </c>
      <c r="V202" s="92"/>
      <c r="W202" s="92"/>
      <c r="X202" s="2"/>
      <c r="Y202" s="9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</row>
    <row r="203" spans="1:41">
      <c r="A203" s="81" t="s">
        <v>23</v>
      </c>
      <c r="B203" s="2"/>
      <c r="C203" s="5">
        <v>1</v>
      </c>
      <c r="D203" s="25">
        <v>29.82</v>
      </c>
      <c r="E203" s="26">
        <v>29.94</v>
      </c>
      <c r="F203" s="26">
        <f t="shared" ref="F203:F207" si="182">(D203+E203)/2</f>
        <v>29.880000000000003</v>
      </c>
      <c r="G203" s="103"/>
      <c r="H203" s="26">
        <v>30.24</v>
      </c>
      <c r="I203" s="26">
        <v>30.36</v>
      </c>
      <c r="J203" s="75">
        <f t="shared" ref="J203:J207" si="183">(H203+I203)/2</f>
        <v>30.299999999999997</v>
      </c>
      <c r="L203" s="104"/>
      <c r="M203" s="104"/>
      <c r="N203" s="2"/>
      <c r="O203" s="106">
        <v>29.869309999999999</v>
      </c>
      <c r="P203" s="107">
        <v>29.94068</v>
      </c>
      <c r="Q203" s="107">
        <f t="shared" ref="Q203:Q207" si="184">(O203+P203)/2</f>
        <v>29.904995</v>
      </c>
      <c r="R203" s="108"/>
      <c r="S203" s="107">
        <v>30.1419</v>
      </c>
      <c r="T203" s="107">
        <v>30.264199999999999</v>
      </c>
      <c r="U203" s="110">
        <f t="shared" ref="U203:U207" si="185">(S203+T203)/2</f>
        <v>30.203049999999998</v>
      </c>
      <c r="V203" s="92"/>
      <c r="W203" s="92"/>
      <c r="X203" s="92"/>
      <c r="Y203" s="9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</row>
    <row r="204" spans="1:41">
      <c r="A204" s="82" t="s">
        <v>24</v>
      </c>
      <c r="B204" s="2"/>
      <c r="C204" s="5">
        <v>2</v>
      </c>
      <c r="D204" s="25">
        <v>29.87</v>
      </c>
      <c r="E204" s="26">
        <v>29.92</v>
      </c>
      <c r="F204" s="26">
        <f t="shared" si="182"/>
        <v>29.895000000000003</v>
      </c>
      <c r="G204" s="103"/>
      <c r="H204" s="26">
        <v>30.16</v>
      </c>
      <c r="I204" s="26">
        <v>30.26</v>
      </c>
      <c r="J204" s="75">
        <f t="shared" si="183"/>
        <v>30.21</v>
      </c>
      <c r="L204" s="104"/>
      <c r="M204" s="104"/>
      <c r="N204" s="2"/>
      <c r="O204" s="106">
        <v>29.869299999999999</v>
      </c>
      <c r="P204" s="107">
        <v>29.927810000000001</v>
      </c>
      <c r="Q204" s="107">
        <f t="shared" si="184"/>
        <v>29.898555000000002</v>
      </c>
      <c r="R204" s="108"/>
      <c r="S204" s="107">
        <v>30.121600000000001</v>
      </c>
      <c r="T204" s="107">
        <v>30.228400000000001</v>
      </c>
      <c r="U204" s="110">
        <f t="shared" si="185"/>
        <v>30.175000000000001</v>
      </c>
      <c r="V204" s="92"/>
      <c r="W204" s="92"/>
      <c r="X204" s="92"/>
      <c r="Y204" s="9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</row>
    <row r="205" spans="1:41">
      <c r="A205" s="81"/>
      <c r="B205" s="2"/>
      <c r="C205" s="5">
        <v>3</v>
      </c>
      <c r="D205" s="25">
        <v>29.94</v>
      </c>
      <c r="E205" s="26">
        <v>30</v>
      </c>
      <c r="F205" s="26">
        <f t="shared" si="182"/>
        <v>29.97</v>
      </c>
      <c r="G205" s="103"/>
      <c r="H205" s="26">
        <v>30.22</v>
      </c>
      <c r="I205" s="26">
        <v>30.34</v>
      </c>
      <c r="J205" s="75">
        <f t="shared" si="183"/>
        <v>30.28</v>
      </c>
      <c r="L205" s="104"/>
      <c r="M205" s="104"/>
      <c r="N205" s="2"/>
      <c r="O205" s="106">
        <v>29.939969999999999</v>
      </c>
      <c r="P205" s="107">
        <v>29.9954</v>
      </c>
      <c r="Q205" s="107">
        <f t="shared" si="184"/>
        <v>29.967684999999999</v>
      </c>
      <c r="R205" s="108"/>
      <c r="S205" s="107">
        <v>30.186800000000002</v>
      </c>
      <c r="T205" s="107">
        <v>30.3095</v>
      </c>
      <c r="U205" s="110">
        <f t="shared" si="185"/>
        <v>30.248150000000003</v>
      </c>
      <c r="V205" s="92"/>
      <c r="W205" s="92"/>
      <c r="X205" s="92"/>
      <c r="Y205" s="9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</row>
    <row r="206" spans="1:41">
      <c r="A206" s="83"/>
      <c r="B206" s="2"/>
      <c r="C206" s="5">
        <v>4</v>
      </c>
      <c r="D206" s="25">
        <v>29.91</v>
      </c>
      <c r="E206" s="26">
        <v>29.97</v>
      </c>
      <c r="F206" s="26">
        <f t="shared" si="182"/>
        <v>29.939999999999998</v>
      </c>
      <c r="G206" s="103"/>
      <c r="H206" s="26">
        <v>30.19</v>
      </c>
      <c r="I206" s="26">
        <v>30.29</v>
      </c>
      <c r="J206" s="75">
        <f t="shared" si="183"/>
        <v>30.240000000000002</v>
      </c>
      <c r="L206" s="2" t="s">
        <v>14</v>
      </c>
      <c r="M206" s="33">
        <f>AVERAGE(H208,D208)</f>
        <v>30.045999999999999</v>
      </c>
      <c r="N206" s="2"/>
      <c r="O206" s="106">
        <v>29.91488</v>
      </c>
      <c r="P206" s="107">
        <v>29.964030000000001</v>
      </c>
      <c r="Q206" s="107">
        <f t="shared" si="184"/>
        <v>29.939455000000002</v>
      </c>
      <c r="R206" s="108"/>
      <c r="S206" s="107">
        <v>30.193000000000001</v>
      </c>
      <c r="T206" s="107">
        <v>30.286999999999999</v>
      </c>
      <c r="U206" s="110">
        <f t="shared" si="185"/>
        <v>30.240000000000002</v>
      </c>
      <c r="V206" s="92"/>
      <c r="W206" s="2" t="s">
        <v>14</v>
      </c>
      <c r="X206" s="107">
        <f>AVERAGE(S208,O208)</f>
        <v>30.036414999999998</v>
      </c>
      <c r="Y206" s="9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</row>
    <row r="207" spans="1:41">
      <c r="A207" s="83"/>
      <c r="B207" s="2"/>
      <c r="C207" s="5">
        <v>5</v>
      </c>
      <c r="D207" s="36">
        <v>29.9</v>
      </c>
      <c r="E207" s="37">
        <v>29.97</v>
      </c>
      <c r="F207" s="37">
        <f t="shared" si="182"/>
        <v>29.934999999999999</v>
      </c>
      <c r="G207" s="115"/>
      <c r="H207" s="37">
        <v>30.21</v>
      </c>
      <c r="I207" s="37">
        <v>30.37</v>
      </c>
      <c r="J207" s="75">
        <f t="shared" si="183"/>
        <v>30.29</v>
      </c>
      <c r="L207" s="2" t="s">
        <v>15</v>
      </c>
      <c r="M207" s="33">
        <f>AVERAGE(I208,E208)</f>
        <v>30.142000000000003</v>
      </c>
      <c r="N207" s="2"/>
      <c r="O207" s="116">
        <v>29.912990000000001</v>
      </c>
      <c r="P207" s="117">
        <v>29.99221</v>
      </c>
      <c r="Q207" s="117">
        <f t="shared" si="184"/>
        <v>29.9526</v>
      </c>
      <c r="R207" s="118"/>
      <c r="S207" s="117">
        <v>30.214400000000001</v>
      </c>
      <c r="T207" s="117">
        <v>30.366299999999999</v>
      </c>
      <c r="U207" s="119">
        <f t="shared" si="185"/>
        <v>30.29035</v>
      </c>
      <c r="V207" s="92"/>
      <c r="W207" s="2" t="s">
        <v>15</v>
      </c>
      <c r="X207" s="117">
        <f>AVERAGE(T208,P208)</f>
        <v>30.127552999999999</v>
      </c>
      <c r="Y207" s="9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</row>
    <row r="208" spans="1:41">
      <c r="A208" s="83"/>
      <c r="B208" s="2"/>
      <c r="C208" s="5"/>
      <c r="D208" s="26">
        <f t="shared" ref="D208:F208" si="186">AVERAGE(D203:D207)</f>
        <v>29.887999999999998</v>
      </c>
      <c r="E208" s="33">
        <f t="shared" si="186"/>
        <v>29.96</v>
      </c>
      <c r="F208" s="42">
        <f t="shared" si="186"/>
        <v>29.923999999999999</v>
      </c>
      <c r="G208" s="26"/>
      <c r="H208" s="26">
        <f>AVERAGE(H203:H207)</f>
        <v>30.204000000000001</v>
      </c>
      <c r="I208" s="26">
        <f t="shared" ref="I208:J208" si="187">AVERAGE(I203:I207)</f>
        <v>30.324000000000002</v>
      </c>
      <c r="J208" s="42">
        <f t="shared" si="187"/>
        <v>30.263999999999999</v>
      </c>
      <c r="L208" s="2" t="s">
        <v>37</v>
      </c>
      <c r="M208" s="44">
        <f>AVERAGE(J208,F208)</f>
        <v>30.094000000000001</v>
      </c>
      <c r="N208" s="2"/>
      <c r="O208" s="107">
        <f t="shared" ref="O208:Q208" si="188">AVERAGE(O203:O207)</f>
        <v>29.901289999999999</v>
      </c>
      <c r="P208" s="110">
        <f t="shared" si="188"/>
        <v>29.964026</v>
      </c>
      <c r="Q208" s="119">
        <f t="shared" si="188"/>
        <v>29.932657999999996</v>
      </c>
      <c r="R208" s="111"/>
      <c r="S208" s="107">
        <f>AVERAGE(S203:S207)</f>
        <v>30.17154</v>
      </c>
      <c r="T208" s="110">
        <f t="shared" ref="T208:U208" si="189">AVERAGE(T203:T207)</f>
        <v>30.291080000000001</v>
      </c>
      <c r="U208" s="119">
        <f t="shared" si="189"/>
        <v>30.231310000000001</v>
      </c>
      <c r="V208" s="92"/>
      <c r="W208" s="70" t="s">
        <v>37</v>
      </c>
      <c r="X208" s="119">
        <f>AVERAGE(U208,Q208)</f>
        <v>30.081983999999999</v>
      </c>
      <c r="Y208" s="9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</row>
    <row r="209" spans="1:41">
      <c r="A209" s="83"/>
      <c r="B209" s="2"/>
      <c r="C209" s="5"/>
      <c r="D209" s="26"/>
      <c r="E209" s="2"/>
      <c r="F209" s="26"/>
      <c r="G209" s="26"/>
      <c r="H209" s="26"/>
      <c r="I209" s="26"/>
      <c r="J209" s="26"/>
      <c r="L209" s="2"/>
      <c r="M209" s="2"/>
      <c r="N209" s="2"/>
      <c r="O209" s="121"/>
      <c r="P209" s="174"/>
      <c r="Q209" s="121"/>
      <c r="R209" s="121"/>
      <c r="S209" s="121"/>
      <c r="T209" s="121"/>
      <c r="U209" s="121"/>
      <c r="V209" s="92"/>
      <c r="W209" s="92"/>
      <c r="X209" s="92"/>
      <c r="Y209" s="9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</row>
    <row r="210" spans="1:41">
      <c r="A210" s="83"/>
      <c r="B210" s="2"/>
      <c r="C210" s="7" t="s">
        <v>17</v>
      </c>
      <c r="D210" s="45" t="s">
        <v>4</v>
      </c>
      <c r="E210" s="46"/>
      <c r="F210" s="47"/>
      <c r="G210" s="159"/>
      <c r="H210" s="47" t="s">
        <v>5</v>
      </c>
      <c r="I210" s="47"/>
      <c r="J210" s="48"/>
      <c r="L210" s="123"/>
      <c r="M210" s="2"/>
      <c r="N210" s="2"/>
      <c r="O210" s="96" t="s">
        <v>4</v>
      </c>
      <c r="P210" s="97"/>
      <c r="Q210" s="125"/>
      <c r="R210" s="126"/>
      <c r="S210" s="127" t="s">
        <v>5</v>
      </c>
      <c r="T210" s="125"/>
      <c r="U210" s="128"/>
      <c r="V210" s="92"/>
      <c r="W210" s="92"/>
      <c r="X210" s="2"/>
      <c r="Y210" s="9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</row>
    <row r="211" spans="1:41">
      <c r="A211" s="83"/>
      <c r="B211" s="2"/>
      <c r="C211" s="5" t="s">
        <v>7</v>
      </c>
      <c r="D211" s="49" t="s">
        <v>32</v>
      </c>
      <c r="E211" s="21" t="s">
        <v>33</v>
      </c>
      <c r="F211" s="22" t="s">
        <v>20</v>
      </c>
      <c r="G211" s="160"/>
      <c r="H211" s="50" t="s">
        <v>34</v>
      </c>
      <c r="I211" s="18" t="s">
        <v>35</v>
      </c>
      <c r="J211" s="23" t="s">
        <v>13</v>
      </c>
      <c r="L211" s="2"/>
      <c r="M211" s="2"/>
      <c r="N211" s="2"/>
      <c r="O211" s="130" t="s">
        <v>32</v>
      </c>
      <c r="P211" s="131" t="s">
        <v>33</v>
      </c>
      <c r="Q211" s="3" t="s">
        <v>20</v>
      </c>
      <c r="R211" s="132"/>
      <c r="S211" s="131" t="s">
        <v>34</v>
      </c>
      <c r="T211" s="3" t="s">
        <v>35</v>
      </c>
      <c r="U211" s="102" t="s">
        <v>13</v>
      </c>
      <c r="V211" s="92"/>
      <c r="W211" s="92"/>
      <c r="X211" s="2"/>
      <c r="Y211" s="9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</row>
    <row r="212" spans="1:41">
      <c r="A212" s="83"/>
      <c r="B212" s="2"/>
      <c r="C212" s="5">
        <v>1</v>
      </c>
      <c r="D212" s="133">
        <f t="shared" ref="D212:E212" si="190">ROUND(D203,1)</f>
        <v>29.8</v>
      </c>
      <c r="E212" s="134">
        <f t="shared" si="190"/>
        <v>29.9</v>
      </c>
      <c r="F212" s="134">
        <f t="shared" ref="F212:F216" si="191">(D212+E212)/2</f>
        <v>29.85</v>
      </c>
      <c r="G212" s="161"/>
      <c r="H212" s="134">
        <f t="shared" ref="H212:I212" si="192">ROUND(H203,1)</f>
        <v>30.2</v>
      </c>
      <c r="I212" s="134">
        <f t="shared" si="192"/>
        <v>30.4</v>
      </c>
      <c r="J212" s="136">
        <f t="shared" ref="J212:J216" si="193">(H212+I212)/2</f>
        <v>30.299999999999997</v>
      </c>
      <c r="L212" s="104"/>
      <c r="M212" s="104"/>
      <c r="N212" s="2"/>
      <c r="O212" s="137">
        <f t="shared" ref="O212:P212" si="194">ROUND(O203,1)</f>
        <v>29.9</v>
      </c>
      <c r="P212" s="138">
        <f t="shared" si="194"/>
        <v>29.9</v>
      </c>
      <c r="Q212" s="138">
        <f t="shared" ref="Q212:Q216" si="195">(O212+P212)/2</f>
        <v>29.9</v>
      </c>
      <c r="R212" s="139"/>
      <c r="S212" s="138">
        <f t="shared" ref="S212:T212" si="196">ROUND(S203,1)</f>
        <v>30.1</v>
      </c>
      <c r="T212" s="138">
        <f t="shared" si="196"/>
        <v>30.3</v>
      </c>
      <c r="U212" s="140">
        <f t="shared" ref="U212:U216" si="197">(S212+T212)/2</f>
        <v>30.200000000000003</v>
      </c>
      <c r="V212" s="92"/>
      <c r="W212" s="92"/>
      <c r="X212" s="92"/>
      <c r="Y212" s="9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</row>
    <row r="213" spans="1:41">
      <c r="A213" s="83"/>
      <c r="B213" s="2"/>
      <c r="C213" s="5">
        <v>2</v>
      </c>
      <c r="D213" s="133">
        <f t="shared" ref="D213:E213" si="198">ROUND(D204,1)</f>
        <v>29.9</v>
      </c>
      <c r="E213" s="134">
        <f t="shared" si="198"/>
        <v>29.9</v>
      </c>
      <c r="F213" s="134">
        <f t="shared" si="191"/>
        <v>29.9</v>
      </c>
      <c r="G213" s="161"/>
      <c r="H213" s="134">
        <f t="shared" ref="H213:I213" si="199">ROUND(H204,1)</f>
        <v>30.2</v>
      </c>
      <c r="I213" s="134">
        <f t="shared" si="199"/>
        <v>30.3</v>
      </c>
      <c r="J213" s="136">
        <f t="shared" si="193"/>
        <v>30.25</v>
      </c>
      <c r="K213" s="141"/>
      <c r="L213" s="142"/>
      <c r="M213" s="142"/>
      <c r="N213" s="34"/>
      <c r="O213" s="137">
        <f t="shared" ref="O213:P213" si="200">ROUND(O204,1)</f>
        <v>29.9</v>
      </c>
      <c r="P213" s="138">
        <f t="shared" si="200"/>
        <v>29.9</v>
      </c>
      <c r="Q213" s="138">
        <f t="shared" si="195"/>
        <v>29.9</v>
      </c>
      <c r="R213" s="139"/>
      <c r="S213" s="138">
        <f t="shared" ref="S213:T213" si="201">ROUND(S204,1)</f>
        <v>30.1</v>
      </c>
      <c r="T213" s="138">
        <f t="shared" si="201"/>
        <v>30.2</v>
      </c>
      <c r="U213" s="140">
        <f t="shared" si="197"/>
        <v>30.15</v>
      </c>
      <c r="V213" s="92"/>
      <c r="W213" s="92"/>
      <c r="X213" s="92"/>
      <c r="Y213" s="9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</row>
    <row r="214" spans="1:41">
      <c r="A214" s="83"/>
      <c r="B214" s="2"/>
      <c r="C214" s="5">
        <v>3</v>
      </c>
      <c r="D214" s="133">
        <f t="shared" ref="D214:E214" si="202">ROUND(D205,1)</f>
        <v>29.9</v>
      </c>
      <c r="E214" s="134">
        <f t="shared" si="202"/>
        <v>30</v>
      </c>
      <c r="F214" s="134">
        <f t="shared" si="191"/>
        <v>29.95</v>
      </c>
      <c r="G214" s="161"/>
      <c r="H214" s="134">
        <f t="shared" ref="H214:I214" si="203">ROUND(H205,1)</f>
        <v>30.2</v>
      </c>
      <c r="I214" s="134">
        <f t="shared" si="203"/>
        <v>30.3</v>
      </c>
      <c r="J214" s="136">
        <f t="shared" si="193"/>
        <v>30.25</v>
      </c>
      <c r="K214" s="141"/>
      <c r="L214" s="142"/>
      <c r="M214" s="142"/>
      <c r="N214" s="34"/>
      <c r="O214" s="137">
        <f t="shared" ref="O214:P214" si="204">ROUND(O205,1)</f>
        <v>29.9</v>
      </c>
      <c r="P214" s="138">
        <f t="shared" si="204"/>
        <v>30</v>
      </c>
      <c r="Q214" s="138">
        <f t="shared" si="195"/>
        <v>29.95</v>
      </c>
      <c r="R214" s="139"/>
      <c r="S214" s="138">
        <f t="shared" ref="S214:T214" si="205">ROUND(S205,1)</f>
        <v>30.2</v>
      </c>
      <c r="T214" s="138">
        <f t="shared" si="205"/>
        <v>30.3</v>
      </c>
      <c r="U214" s="140">
        <f t="shared" si="197"/>
        <v>30.25</v>
      </c>
      <c r="V214" s="92"/>
      <c r="W214" s="92"/>
      <c r="X214" s="92"/>
      <c r="Y214" s="9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</row>
    <row r="215" spans="1:41">
      <c r="A215" s="83"/>
      <c r="B215" s="2"/>
      <c r="C215" s="5">
        <v>4</v>
      </c>
      <c r="D215" s="133">
        <f t="shared" ref="D215:E215" si="206">ROUND(D206,1)</f>
        <v>29.9</v>
      </c>
      <c r="E215" s="134">
        <f t="shared" si="206"/>
        <v>30</v>
      </c>
      <c r="F215" s="134">
        <f t="shared" si="191"/>
        <v>29.95</v>
      </c>
      <c r="G215" s="161"/>
      <c r="H215" s="134">
        <f t="shared" ref="H215:I215" si="207">ROUND(H206,1)</f>
        <v>30.2</v>
      </c>
      <c r="I215" s="134">
        <f t="shared" si="207"/>
        <v>30.3</v>
      </c>
      <c r="J215" s="136">
        <f t="shared" si="193"/>
        <v>30.25</v>
      </c>
      <c r="K215" s="141"/>
      <c r="L215" s="34" t="s">
        <v>14</v>
      </c>
      <c r="M215" s="28" t="e">
        <f>AVERAGE(H217,D217)</f>
        <v>#DIV/0!</v>
      </c>
      <c r="N215" s="34"/>
      <c r="O215" s="137">
        <f t="shared" ref="O215:P215" si="208">ROUND(O206,1)</f>
        <v>29.9</v>
      </c>
      <c r="P215" s="138">
        <f t="shared" si="208"/>
        <v>30</v>
      </c>
      <c r="Q215" s="138">
        <f t="shared" si="195"/>
        <v>29.95</v>
      </c>
      <c r="R215" s="139"/>
      <c r="S215" s="138">
        <f t="shared" ref="S215:T215" si="209">ROUND(S206,1)</f>
        <v>30.2</v>
      </c>
      <c r="T215" s="138">
        <f t="shared" si="209"/>
        <v>30.3</v>
      </c>
      <c r="U215" s="140">
        <f t="shared" si="197"/>
        <v>30.25</v>
      </c>
      <c r="V215" s="92"/>
      <c r="W215" s="34" t="s">
        <v>14</v>
      </c>
      <c r="X215" s="56" t="e">
        <f>AVERAGE(S217,O217)</f>
        <v>#DIV/0!</v>
      </c>
      <c r="Y215" s="9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</row>
    <row r="216" spans="1:41">
      <c r="A216" s="83"/>
      <c r="B216" s="2"/>
      <c r="C216" s="5">
        <v>5</v>
      </c>
      <c r="D216" s="145">
        <f t="shared" ref="D216:E216" si="210">ROUND(D207,1)</f>
        <v>29.9</v>
      </c>
      <c r="E216" s="146">
        <f t="shared" si="210"/>
        <v>30</v>
      </c>
      <c r="F216" s="146">
        <f t="shared" si="191"/>
        <v>29.95</v>
      </c>
      <c r="G216" s="168"/>
      <c r="H216" s="134">
        <f t="shared" ref="H216:I216" si="211">ROUND(H207,1)</f>
        <v>30.2</v>
      </c>
      <c r="I216" s="134">
        <f t="shared" si="211"/>
        <v>30.4</v>
      </c>
      <c r="J216" s="136">
        <f t="shared" si="193"/>
        <v>30.299999999999997</v>
      </c>
      <c r="K216" s="141"/>
      <c r="L216" s="34" t="s">
        <v>15</v>
      </c>
      <c r="M216" s="28" t="e">
        <f>AVERAGE(I217,E217)</f>
        <v>#DIV/0!</v>
      </c>
      <c r="N216" s="34"/>
      <c r="O216" s="148">
        <f t="shared" ref="O216:P216" si="212">ROUND(O207,1)</f>
        <v>29.9</v>
      </c>
      <c r="P216" s="149">
        <f t="shared" si="212"/>
        <v>30</v>
      </c>
      <c r="Q216" s="149">
        <f t="shared" si="195"/>
        <v>29.95</v>
      </c>
      <c r="R216" s="150"/>
      <c r="S216" s="138">
        <f t="shared" ref="S216:T216" si="213">ROUND(S207,1)</f>
        <v>30.2</v>
      </c>
      <c r="T216" s="138">
        <f t="shared" si="213"/>
        <v>30.4</v>
      </c>
      <c r="U216" s="151">
        <f t="shared" si="197"/>
        <v>30.299999999999997</v>
      </c>
      <c r="V216" s="92"/>
      <c r="W216" s="34" t="s">
        <v>15</v>
      </c>
      <c r="X216" s="152" t="e">
        <f>AVERAGE(T217,P217)</f>
        <v>#DIV/0!</v>
      </c>
      <c r="Y216" s="9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</row>
    <row r="217" spans="1:41">
      <c r="A217" s="83"/>
      <c r="B217" s="2"/>
      <c r="C217" s="5"/>
      <c r="D217" s="28"/>
      <c r="E217" s="28"/>
      <c r="F217" s="134">
        <f>AVERAGE(F212:F216)</f>
        <v>29.919999999999998</v>
      </c>
      <c r="G217" s="28"/>
      <c r="H217" s="28"/>
      <c r="I217" s="28"/>
      <c r="J217" s="153">
        <f>AVERAGE(J212:J216)</f>
        <v>30.27</v>
      </c>
      <c r="K217" s="141"/>
      <c r="L217" s="34" t="s">
        <v>37</v>
      </c>
      <c r="M217" s="153">
        <f>AVERAGE(J217,F217)</f>
        <v>30.094999999999999</v>
      </c>
      <c r="N217" s="34"/>
      <c r="O217" s="111"/>
      <c r="P217" s="111"/>
      <c r="Q217" s="138">
        <f>AVERAGE(Q212:Q216)</f>
        <v>29.93</v>
      </c>
      <c r="R217" s="111"/>
      <c r="S217" s="111"/>
      <c r="T217" s="154"/>
      <c r="U217" s="151">
        <f>AVERAGE(U212:U216)</f>
        <v>30.229999999999997</v>
      </c>
      <c r="V217" s="92"/>
      <c r="W217" s="155" t="s">
        <v>37</v>
      </c>
      <c r="X217" s="151">
        <f>AVERAGE(U217,Q217)</f>
        <v>30.08</v>
      </c>
      <c r="Y217" s="9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</row>
    <row r="218" spans="1:41">
      <c r="A218" s="83"/>
      <c r="B218" s="2"/>
      <c r="C218" s="2"/>
      <c r="D218" s="2"/>
      <c r="E218" s="2"/>
      <c r="F218" s="2"/>
      <c r="G218" s="2"/>
      <c r="H218" s="2"/>
      <c r="I218" s="2"/>
      <c r="L218" s="2"/>
      <c r="M218" s="2"/>
      <c r="N218" s="2"/>
      <c r="O218" s="174"/>
      <c r="P218" s="174"/>
      <c r="Q218" s="174"/>
      <c r="R218" s="174"/>
      <c r="S218" s="174"/>
      <c r="T218" s="174"/>
      <c r="U218" s="174"/>
      <c r="V218" s="92"/>
      <c r="W218" s="92"/>
      <c r="X218" s="92"/>
      <c r="Y218" s="9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</row>
    <row r="219" spans="1:41">
      <c r="A219" s="2"/>
      <c r="B219" s="2"/>
      <c r="C219" s="2"/>
      <c r="D219" s="2"/>
      <c r="E219" s="2"/>
      <c r="F219" s="2"/>
      <c r="G219" s="2"/>
      <c r="H219" s="2"/>
      <c r="I219" s="2"/>
      <c r="L219" s="2"/>
      <c r="M219" s="2"/>
      <c r="N219" s="2"/>
      <c r="O219" s="92"/>
      <c r="P219" s="92"/>
      <c r="Q219" s="92"/>
      <c r="R219" s="92"/>
      <c r="S219" s="92"/>
      <c r="T219" s="92"/>
      <c r="U219" s="92"/>
      <c r="V219" s="92"/>
      <c r="W219" s="92"/>
      <c r="X219" s="92"/>
      <c r="Y219" s="9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</row>
    <row r="220" spans="1:41">
      <c r="A220" s="2"/>
      <c r="B220" s="2"/>
      <c r="C220" s="2"/>
      <c r="D220" s="2"/>
      <c r="E220" s="2"/>
      <c r="F220" s="2"/>
      <c r="G220" s="2"/>
      <c r="H220" s="2"/>
      <c r="I220" s="2"/>
      <c r="L220" s="2"/>
      <c r="M220" s="2"/>
      <c r="N220" s="2"/>
      <c r="O220" s="92"/>
      <c r="P220" s="92"/>
      <c r="Q220" s="92"/>
      <c r="R220" s="92"/>
      <c r="S220" s="92"/>
      <c r="T220" s="92"/>
      <c r="U220" s="92"/>
      <c r="V220" s="92"/>
      <c r="W220" s="92"/>
      <c r="X220" s="92"/>
      <c r="Y220" s="9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</row>
    <row r="221" spans="1:41">
      <c r="A221" s="2"/>
      <c r="B221" s="2"/>
      <c r="C221" s="2"/>
      <c r="D221" s="2"/>
      <c r="E221" s="2"/>
      <c r="F221" s="2"/>
      <c r="G221" s="2"/>
      <c r="H221" s="2"/>
      <c r="I221" s="2"/>
      <c r="L221" s="2"/>
      <c r="M221" s="2"/>
      <c r="N221" s="2"/>
      <c r="O221" s="92"/>
      <c r="P221" s="92"/>
      <c r="Q221" s="92"/>
      <c r="R221" s="92"/>
      <c r="S221" s="92"/>
      <c r="T221" s="92"/>
      <c r="U221" s="92"/>
      <c r="V221" s="92"/>
      <c r="W221" s="92"/>
      <c r="X221" s="92"/>
      <c r="Y221" s="9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</row>
    <row r="222" spans="1:41">
      <c r="A222" s="2"/>
      <c r="B222" s="2"/>
      <c r="C222" s="2"/>
      <c r="D222" s="2"/>
      <c r="E222" s="2"/>
      <c r="F222" s="2"/>
      <c r="G222" s="2"/>
      <c r="H222" s="2"/>
      <c r="I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</row>
    <row r="223" spans="1:41">
      <c r="A223" s="2"/>
      <c r="B223" s="2"/>
      <c r="C223" s="2"/>
      <c r="D223" s="2"/>
      <c r="E223" s="2"/>
      <c r="F223" s="2"/>
      <c r="G223" s="2"/>
      <c r="H223" s="2"/>
      <c r="I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</row>
    <row r="224" spans="1:41">
      <c r="A224" s="2"/>
      <c r="B224" s="2"/>
      <c r="C224" s="2"/>
      <c r="D224" s="2"/>
      <c r="E224" s="2"/>
      <c r="F224" s="2"/>
      <c r="G224" s="2"/>
      <c r="H224" s="2"/>
      <c r="I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</row>
    <row r="225" spans="1:4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</row>
    <row r="226" spans="1:4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</row>
    <row r="227" spans="1:4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</row>
    <row r="228" spans="1:41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</row>
    <row r="229" spans="1:41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</row>
    <row r="230" spans="1:41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</row>
    <row r="231" spans="1:4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</row>
    <row r="232" spans="1:41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</row>
    <row r="233" spans="1:41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</row>
    <row r="234" spans="1:41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</row>
    <row r="235" spans="1:41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</row>
    <row r="236" spans="1:41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</row>
    <row r="237" spans="1:41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</row>
    <row r="238" spans="1:41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</row>
    <row r="239" spans="1:41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</row>
    <row r="240" spans="1:41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</row>
    <row r="241" spans="1: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</row>
    <row r="242" spans="1:41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</row>
    <row r="243" spans="1:41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</row>
    <row r="244" spans="1:41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</row>
    <row r="245" spans="1:41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</row>
    <row r="246" spans="1:41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</row>
    <row r="247" spans="1:41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</row>
    <row r="248" spans="1:41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</row>
    <row r="249" spans="1:41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</row>
    <row r="250" spans="1:41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</row>
    <row r="251" spans="1:4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</row>
    <row r="252" spans="1:41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</row>
    <row r="253" spans="1:41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</row>
    <row r="254" spans="1:41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</row>
    <row r="255" spans="1:41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</row>
    <row r="256" spans="1:41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</row>
    <row r="257" spans="1:41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</row>
    <row r="258" spans="1:41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</row>
    <row r="259" spans="1:41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</row>
    <row r="260" spans="1:41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</row>
    <row r="261" spans="1:4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</row>
    <row r="262" spans="1:41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</row>
    <row r="263" spans="1:41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</row>
    <row r="264" spans="1:41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</row>
    <row r="265" spans="1:41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</row>
    <row r="266" spans="1:41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</row>
    <row r="267" spans="1:41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</row>
    <row r="268" spans="1:41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</row>
    <row r="269" spans="1:41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</row>
    <row r="270" spans="1:41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</row>
    <row r="271" spans="1:4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</row>
    <row r="272" spans="1:41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</row>
    <row r="273" spans="1:41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</row>
    <row r="274" spans="1:41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</row>
    <row r="275" spans="1:41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</row>
    <row r="276" spans="1:41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</row>
    <row r="277" spans="1:41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</row>
    <row r="278" spans="1:41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</row>
    <row r="279" spans="1:41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</row>
    <row r="280" spans="1:41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</row>
    <row r="281" spans="1:4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</row>
    <row r="282" spans="1:41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</row>
    <row r="283" spans="1:41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</row>
    <row r="284" spans="1:41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</row>
    <row r="285" spans="1:41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</row>
    <row r="286" spans="1:41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</row>
    <row r="287" spans="1:41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</row>
    <row r="288" spans="1:41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</row>
    <row r="289" spans="1:41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</row>
    <row r="290" spans="1:41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</row>
    <row r="291" spans="1:4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</row>
    <row r="292" spans="1:41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</row>
    <row r="293" spans="1:41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</row>
    <row r="294" spans="1:41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</row>
    <row r="295" spans="1:41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</row>
    <row r="296" spans="1:41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</row>
    <row r="297" spans="1:41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</row>
    <row r="298" spans="1:41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</row>
    <row r="299" spans="1:41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</row>
    <row r="300" spans="1:41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</row>
    <row r="301" spans="1:4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</row>
    <row r="302" spans="1:41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</row>
    <row r="303" spans="1:41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</row>
    <row r="304" spans="1:41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</row>
    <row r="305" spans="1:41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</row>
    <row r="306" spans="1:41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</row>
    <row r="307" spans="1:41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</row>
    <row r="308" spans="1:41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</row>
    <row r="309" spans="1:41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</row>
    <row r="310" spans="1:41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</row>
    <row r="311" spans="1:4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</row>
    <row r="312" spans="1:41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</row>
    <row r="313" spans="1:41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</row>
    <row r="314" spans="1:41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</row>
    <row r="315" spans="1:41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</row>
    <row r="316" spans="1:41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</row>
    <row r="317" spans="1:41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</row>
    <row r="318" spans="1:41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</row>
    <row r="319" spans="1:41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</row>
    <row r="320" spans="1:41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</row>
    <row r="321" spans="1:4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</row>
    <row r="322" spans="1:41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</row>
    <row r="323" spans="1:41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</row>
    <row r="324" spans="1:41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</row>
    <row r="325" spans="1:41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</row>
    <row r="326" spans="1:41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</row>
    <row r="327" spans="1:41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</row>
    <row r="328" spans="1:41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</row>
    <row r="329" spans="1:41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</row>
    <row r="330" spans="1:41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</row>
    <row r="331" spans="1:4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</row>
    <row r="332" spans="1:41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</row>
    <row r="333" spans="1:41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</row>
    <row r="334" spans="1:41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</row>
    <row r="335" spans="1:41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</row>
    <row r="336" spans="1:41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</row>
    <row r="337" spans="1:41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</row>
    <row r="338" spans="1:41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</row>
    <row r="339" spans="1:41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</row>
    <row r="340" spans="1:41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</row>
    <row r="341" spans="1: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</row>
    <row r="342" spans="1:41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</row>
    <row r="343" spans="1:41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</row>
    <row r="344" spans="1:41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</row>
    <row r="345" spans="1:41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</row>
    <row r="346" spans="1:41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</row>
    <row r="347" spans="1:41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</row>
    <row r="348" spans="1:41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</row>
    <row r="349" spans="1:41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</row>
    <row r="350" spans="1:41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</row>
    <row r="351" spans="1:4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</row>
    <row r="352" spans="1:41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</row>
    <row r="353" spans="1:41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</row>
    <row r="354" spans="1:41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</row>
    <row r="355" spans="1:41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</row>
    <row r="356" spans="1:41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</row>
    <row r="357" spans="1:41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</row>
    <row r="358" spans="1:41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</row>
    <row r="359" spans="1:41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</row>
    <row r="360" spans="1:41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</row>
    <row r="361" spans="1:4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</row>
    <row r="362" spans="1:41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</row>
    <row r="363" spans="1:41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</row>
    <row r="364" spans="1:41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</row>
    <row r="365" spans="1:41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</row>
    <row r="366" spans="1:41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</row>
    <row r="367" spans="1:41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</row>
    <row r="368" spans="1:41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</row>
    <row r="369" spans="1:41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</row>
    <row r="370" spans="1:41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</row>
    <row r="371" spans="1:4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</row>
    <row r="372" spans="1:41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</row>
    <row r="373" spans="1:41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</row>
    <row r="374" spans="1:41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</row>
    <row r="375" spans="1:41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</row>
    <row r="376" spans="1:41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</row>
    <row r="377" spans="1:41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</row>
    <row r="378" spans="1:41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</row>
    <row r="379" spans="1:41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</row>
    <row r="380" spans="1:41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</row>
    <row r="381" spans="1:4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</row>
    <row r="382" spans="1:41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</row>
    <row r="383" spans="1:41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</row>
    <row r="384" spans="1:41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</row>
    <row r="385" spans="1:41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</row>
    <row r="386" spans="1:41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</row>
    <row r="387" spans="1:41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</row>
    <row r="388" spans="1:41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</row>
    <row r="389" spans="1:41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</row>
    <row r="390" spans="1:41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</row>
    <row r="391" spans="1:4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</row>
    <row r="392" spans="1:41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</row>
    <row r="393" spans="1:41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</row>
    <row r="394" spans="1:41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</row>
    <row r="395" spans="1:41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</row>
    <row r="396" spans="1:41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</row>
    <row r="397" spans="1:41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</row>
    <row r="398" spans="1:41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</row>
    <row r="399" spans="1:41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</row>
    <row r="400" spans="1:41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</row>
    <row r="401" spans="1:4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</row>
    <row r="402" spans="1:41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</row>
    <row r="403" spans="1:41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</row>
    <row r="404" spans="1:41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</row>
    <row r="405" spans="1:41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</row>
    <row r="406" spans="1:41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</row>
    <row r="407" spans="1:41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</row>
    <row r="408" spans="1:41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</row>
    <row r="409" spans="1:41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</row>
    <row r="410" spans="1:41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</row>
    <row r="411" spans="1:4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</row>
    <row r="412" spans="1:41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</row>
    <row r="413" spans="1:41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</row>
    <row r="414" spans="1:41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</row>
    <row r="415" spans="1:41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</row>
    <row r="416" spans="1:41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</row>
    <row r="417" spans="1:41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</row>
    <row r="418" spans="1:41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</row>
    <row r="419" spans="1:41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</row>
    <row r="420" spans="1:41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</row>
    <row r="421" spans="1:4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</row>
    <row r="422" spans="1:41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</row>
    <row r="423" spans="1:41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</row>
    <row r="424" spans="1:41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</row>
    <row r="425" spans="1:41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</row>
    <row r="426" spans="1:41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</row>
    <row r="427" spans="1:41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</row>
    <row r="428" spans="1:41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</row>
    <row r="429" spans="1:41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</row>
    <row r="430" spans="1:41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</row>
    <row r="431" spans="1:4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</row>
    <row r="432" spans="1:41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</row>
    <row r="433" spans="1:41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</row>
    <row r="434" spans="1:41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</row>
    <row r="435" spans="1:41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</row>
    <row r="436" spans="1:41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</row>
    <row r="437" spans="1:41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</row>
    <row r="438" spans="1:41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</row>
    <row r="439" spans="1:41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</row>
    <row r="440" spans="1:41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</row>
    <row r="441" spans="1: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</row>
    <row r="442" spans="1:41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</row>
    <row r="443" spans="1:41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</row>
    <row r="444" spans="1:41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</row>
    <row r="445" spans="1:41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</row>
    <row r="446" spans="1:41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</row>
    <row r="447" spans="1:41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</row>
    <row r="448" spans="1:41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</row>
    <row r="449" spans="1:41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</row>
    <row r="450" spans="1:41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</row>
    <row r="451" spans="1:4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</row>
    <row r="452" spans="1:41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</row>
    <row r="453" spans="1:41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</row>
    <row r="454" spans="1:41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</row>
    <row r="455" spans="1:41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</row>
    <row r="456" spans="1:41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</row>
    <row r="457" spans="1:41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</row>
    <row r="458" spans="1:41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</row>
    <row r="459" spans="1:41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</row>
    <row r="460" spans="1:41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</row>
    <row r="461" spans="1:4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</row>
    <row r="462" spans="1:41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</row>
    <row r="463" spans="1:41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</row>
    <row r="464" spans="1:41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</row>
    <row r="465" spans="1:41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</row>
    <row r="466" spans="1:41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</row>
    <row r="467" spans="1:41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</row>
    <row r="468" spans="1:41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</row>
    <row r="469" spans="1:41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</row>
    <row r="470" spans="1:41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</row>
    <row r="471" spans="1:4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</row>
    <row r="472" spans="1:41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</row>
    <row r="473" spans="1:41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</row>
    <row r="474" spans="1:41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</row>
    <row r="475" spans="1:41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</row>
    <row r="476" spans="1:41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</row>
    <row r="477" spans="1:41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</row>
    <row r="478" spans="1:41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</row>
    <row r="479" spans="1:41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</row>
    <row r="480" spans="1:41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</row>
    <row r="481" spans="1:4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</row>
    <row r="482" spans="1:41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</row>
    <row r="483" spans="1:41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</row>
    <row r="484" spans="1:41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</row>
    <row r="485" spans="1:41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</row>
    <row r="486" spans="1:41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</row>
    <row r="487" spans="1:41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</row>
    <row r="488" spans="1:41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</row>
    <row r="489" spans="1:41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</row>
    <row r="490" spans="1:41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</row>
    <row r="491" spans="1:4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</row>
    <row r="492" spans="1:41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</row>
    <row r="493" spans="1:41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</row>
    <row r="494" spans="1:41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</row>
    <row r="495" spans="1:41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</row>
    <row r="496" spans="1:41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</row>
    <row r="497" spans="1:41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</row>
    <row r="498" spans="1:41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</row>
    <row r="499" spans="1:41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</row>
    <row r="500" spans="1:41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</row>
    <row r="501" spans="1:4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</row>
    <row r="502" spans="1:41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</row>
    <row r="503" spans="1:41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</row>
    <row r="504" spans="1:41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</row>
    <row r="505" spans="1:41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</row>
    <row r="506" spans="1:41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</row>
    <row r="507" spans="1:41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</row>
    <row r="508" spans="1:41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</row>
    <row r="509" spans="1:41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</row>
    <row r="510" spans="1:41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</row>
    <row r="511" spans="1:4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</row>
    <row r="512" spans="1:41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</row>
    <row r="513" spans="1:41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</row>
    <row r="514" spans="1:41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</row>
    <row r="515" spans="1:41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</row>
    <row r="516" spans="1:41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</row>
    <row r="517" spans="1:41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</row>
    <row r="518" spans="1:41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</row>
    <row r="519" spans="1:41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</row>
    <row r="520" spans="1:41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</row>
    <row r="521" spans="1:4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</row>
    <row r="522" spans="1:41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</row>
    <row r="523" spans="1:41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</row>
    <row r="524" spans="1:41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</row>
    <row r="525" spans="1:41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</row>
    <row r="526" spans="1:41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</row>
    <row r="527" spans="1:41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</row>
    <row r="528" spans="1:41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</row>
    <row r="529" spans="1:41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</row>
    <row r="530" spans="1:41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</row>
    <row r="531" spans="1:4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</row>
    <row r="532" spans="1:41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</row>
    <row r="533" spans="1:41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</row>
    <row r="534" spans="1:41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</row>
    <row r="535" spans="1:41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</row>
    <row r="536" spans="1:41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</row>
    <row r="537" spans="1:41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</row>
    <row r="538" spans="1:41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</row>
    <row r="539" spans="1:41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</row>
    <row r="540" spans="1:41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</row>
    <row r="541" spans="1: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</row>
    <row r="542" spans="1:41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</row>
    <row r="543" spans="1:41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</row>
    <row r="544" spans="1:41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</row>
    <row r="545" spans="1:41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</row>
    <row r="546" spans="1:41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</row>
    <row r="547" spans="1:41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</row>
    <row r="548" spans="1:41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</row>
    <row r="549" spans="1:41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</row>
    <row r="550" spans="1:41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</row>
    <row r="551" spans="1:4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</row>
    <row r="552" spans="1:41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</row>
    <row r="553" spans="1:41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</row>
    <row r="554" spans="1:41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</row>
    <row r="555" spans="1:41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</row>
    <row r="556" spans="1:41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</row>
    <row r="557" spans="1:41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</row>
    <row r="558" spans="1:41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</row>
    <row r="559" spans="1:41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</row>
    <row r="560" spans="1:41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</row>
    <row r="561" spans="1:4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</row>
    <row r="562" spans="1:41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</row>
    <row r="563" spans="1:41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</row>
    <row r="564" spans="1:41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</row>
    <row r="565" spans="1:41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</row>
    <row r="566" spans="1:41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</row>
    <row r="567" spans="1:41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</row>
    <row r="568" spans="1:41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</row>
    <row r="569" spans="1:41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</row>
    <row r="570" spans="1:41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</row>
    <row r="571" spans="1:4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</row>
    <row r="572" spans="1:41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</row>
    <row r="573" spans="1:41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</row>
    <row r="574" spans="1:41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</row>
    <row r="575" spans="1:41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</row>
    <row r="576" spans="1:41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</row>
    <row r="577" spans="1:41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</row>
    <row r="578" spans="1:41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</row>
    <row r="579" spans="1:41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</row>
    <row r="580" spans="1:41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</row>
    <row r="581" spans="1:4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</row>
    <row r="582" spans="1:41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</row>
    <row r="583" spans="1:41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</row>
    <row r="584" spans="1:41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</row>
    <row r="585" spans="1:41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</row>
    <row r="586" spans="1:41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</row>
    <row r="587" spans="1:41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</row>
    <row r="588" spans="1:41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</row>
    <row r="589" spans="1:41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</row>
    <row r="590" spans="1:41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</row>
    <row r="591" spans="1:4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</row>
    <row r="592" spans="1:41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</row>
    <row r="593" spans="1:41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</row>
    <row r="594" spans="1:41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</row>
    <row r="595" spans="1:41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</row>
    <row r="596" spans="1:41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</row>
    <row r="597" spans="1:41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</row>
    <row r="598" spans="1:41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</row>
    <row r="599" spans="1:41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</row>
    <row r="600" spans="1:41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</row>
    <row r="601" spans="1:4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</row>
    <row r="602" spans="1:41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</row>
    <row r="603" spans="1:41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</row>
    <row r="604" spans="1:41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</row>
    <row r="605" spans="1:41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</row>
    <row r="606" spans="1:41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</row>
    <row r="607" spans="1:41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</row>
    <row r="608" spans="1:41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</row>
    <row r="609" spans="1:41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</row>
    <row r="610" spans="1:41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</row>
    <row r="611" spans="1:4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</row>
    <row r="612" spans="1:41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</row>
    <row r="613" spans="1:41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</row>
    <row r="614" spans="1:41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</row>
    <row r="615" spans="1:41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</row>
    <row r="616" spans="1:41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</row>
    <row r="617" spans="1:41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</row>
    <row r="618" spans="1:41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</row>
    <row r="619" spans="1:41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</row>
    <row r="620" spans="1:41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</row>
    <row r="621" spans="1:4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</row>
    <row r="622" spans="1:41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</row>
    <row r="623" spans="1:41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</row>
    <row r="624" spans="1:41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</row>
    <row r="625" spans="1:41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</row>
    <row r="626" spans="1:41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</row>
    <row r="627" spans="1:41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</row>
    <row r="628" spans="1:41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</row>
    <row r="629" spans="1:41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</row>
    <row r="630" spans="1:41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</row>
    <row r="631" spans="1:4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</row>
    <row r="632" spans="1:41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</row>
    <row r="633" spans="1:41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</row>
    <row r="634" spans="1:41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</row>
    <row r="635" spans="1:41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</row>
    <row r="636" spans="1:41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</row>
    <row r="637" spans="1:41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</row>
    <row r="638" spans="1:41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</row>
    <row r="639" spans="1:41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</row>
    <row r="640" spans="1:41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</row>
    <row r="641" spans="1: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</row>
    <row r="642" spans="1:41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</row>
    <row r="643" spans="1:41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</row>
    <row r="644" spans="1:41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</row>
    <row r="645" spans="1:41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</row>
    <row r="646" spans="1:41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</row>
    <row r="647" spans="1:41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</row>
    <row r="648" spans="1:41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</row>
    <row r="649" spans="1:41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</row>
    <row r="650" spans="1:41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</row>
    <row r="651" spans="1:4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</row>
    <row r="652" spans="1:41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</row>
    <row r="653" spans="1:41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</row>
    <row r="654" spans="1:41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</row>
    <row r="655" spans="1:41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</row>
    <row r="656" spans="1:41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</row>
    <row r="657" spans="1:41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</row>
    <row r="658" spans="1:41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</row>
    <row r="659" spans="1:41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</row>
    <row r="660" spans="1:41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</row>
    <row r="661" spans="1:4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</row>
    <row r="662" spans="1:41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</row>
    <row r="663" spans="1:41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</row>
    <row r="664" spans="1:41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</row>
    <row r="665" spans="1:41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</row>
    <row r="666" spans="1:41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</row>
    <row r="667" spans="1:41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</row>
    <row r="668" spans="1:41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</row>
    <row r="669" spans="1:41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</row>
    <row r="670" spans="1:41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</row>
    <row r="671" spans="1:4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</row>
    <row r="672" spans="1:41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</row>
    <row r="673" spans="1:41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</row>
    <row r="674" spans="1:41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</row>
    <row r="675" spans="1:41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</row>
    <row r="676" spans="1:41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</row>
    <row r="677" spans="1:41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</row>
    <row r="678" spans="1:41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</row>
    <row r="679" spans="1:41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</row>
    <row r="680" spans="1:41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</row>
    <row r="681" spans="1:4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</row>
    <row r="682" spans="1:41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</row>
    <row r="683" spans="1:41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</row>
    <row r="684" spans="1:41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</row>
    <row r="685" spans="1:41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</row>
    <row r="686" spans="1:41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</row>
    <row r="687" spans="1:41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</row>
    <row r="688" spans="1:41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</row>
    <row r="689" spans="1:41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</row>
    <row r="690" spans="1:41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</row>
    <row r="691" spans="1:4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</row>
    <row r="692" spans="1:41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</row>
    <row r="693" spans="1:41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</row>
    <row r="694" spans="1:41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</row>
    <row r="695" spans="1:41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</row>
    <row r="696" spans="1:41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</row>
    <row r="697" spans="1:41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</row>
    <row r="698" spans="1:41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</row>
    <row r="699" spans="1:41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</row>
    <row r="700" spans="1:41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</row>
    <row r="701" spans="1:4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</row>
    <row r="702" spans="1:41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</row>
    <row r="703" spans="1:41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</row>
    <row r="704" spans="1:41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</row>
    <row r="705" spans="1:41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</row>
    <row r="706" spans="1:41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</row>
    <row r="707" spans="1:41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</row>
    <row r="708" spans="1:41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</row>
    <row r="709" spans="1:41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</row>
    <row r="710" spans="1:41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</row>
    <row r="711" spans="1:4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</row>
    <row r="712" spans="1:41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</row>
    <row r="713" spans="1:41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</row>
    <row r="714" spans="1:41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</row>
    <row r="715" spans="1:41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</row>
    <row r="716" spans="1:41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</row>
    <row r="717" spans="1:41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</row>
    <row r="718" spans="1:41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</row>
    <row r="719" spans="1:41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</row>
    <row r="720" spans="1:41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</row>
    <row r="721" spans="1:4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</row>
    <row r="722" spans="1:41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</row>
    <row r="723" spans="1:41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</row>
    <row r="724" spans="1:41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</row>
    <row r="725" spans="1:41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</row>
    <row r="726" spans="1:41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</row>
    <row r="727" spans="1:41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</row>
    <row r="728" spans="1:41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</row>
    <row r="729" spans="1:41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</row>
    <row r="730" spans="1:41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</row>
    <row r="731" spans="1:4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</row>
    <row r="732" spans="1:41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</row>
    <row r="733" spans="1:41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</row>
    <row r="734" spans="1:41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</row>
    <row r="735" spans="1:41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</row>
    <row r="736" spans="1:41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</row>
    <row r="737" spans="1:41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</row>
    <row r="738" spans="1:41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</row>
    <row r="739" spans="1:41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</row>
    <row r="740" spans="1:41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</row>
    <row r="741" spans="1: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</row>
    <row r="742" spans="1:41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</row>
    <row r="743" spans="1:41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</row>
    <row r="744" spans="1:41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</row>
    <row r="745" spans="1:41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</row>
    <row r="746" spans="1:41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</row>
    <row r="747" spans="1:41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</row>
    <row r="748" spans="1:41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</row>
    <row r="749" spans="1:41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</row>
    <row r="750" spans="1:41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</row>
    <row r="751" spans="1:4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</row>
    <row r="752" spans="1:41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</row>
    <row r="753" spans="1:41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</row>
    <row r="754" spans="1:41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</row>
    <row r="755" spans="1:41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</row>
    <row r="756" spans="1:41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</row>
    <row r="757" spans="1:41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</row>
    <row r="758" spans="1:41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</row>
    <row r="759" spans="1:41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</row>
    <row r="760" spans="1:41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</row>
    <row r="761" spans="1:4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</row>
    <row r="762" spans="1:41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</row>
    <row r="763" spans="1:41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</row>
    <row r="764" spans="1:41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</row>
    <row r="765" spans="1:41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</row>
    <row r="766" spans="1:41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</row>
    <row r="767" spans="1:41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</row>
    <row r="768" spans="1:41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</row>
    <row r="769" spans="1:41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</row>
    <row r="770" spans="1:41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</row>
    <row r="771" spans="1:4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</row>
    <row r="772" spans="1:41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</row>
    <row r="773" spans="1:41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</row>
    <row r="774" spans="1:41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</row>
    <row r="775" spans="1:41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</row>
    <row r="776" spans="1:41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</row>
    <row r="777" spans="1:41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</row>
    <row r="778" spans="1:41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</row>
    <row r="779" spans="1:41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</row>
    <row r="780" spans="1:41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</row>
    <row r="781" spans="1:4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</row>
    <row r="782" spans="1:41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</row>
    <row r="783" spans="1:41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</row>
    <row r="784" spans="1:41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</row>
    <row r="785" spans="1:41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</row>
    <row r="786" spans="1:41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</row>
    <row r="787" spans="1:41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</row>
    <row r="788" spans="1:41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</row>
    <row r="789" spans="1:41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</row>
    <row r="790" spans="1:41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</row>
    <row r="791" spans="1:4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</row>
    <row r="792" spans="1:41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</row>
    <row r="793" spans="1:41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</row>
    <row r="794" spans="1:41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</row>
    <row r="795" spans="1:41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</row>
    <row r="796" spans="1:41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</row>
    <row r="797" spans="1:41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</row>
    <row r="798" spans="1:41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</row>
    <row r="799" spans="1:41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</row>
    <row r="800" spans="1:41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</row>
    <row r="801" spans="1:4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</row>
    <row r="802" spans="1:41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</row>
    <row r="803" spans="1:41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</row>
    <row r="804" spans="1:41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</row>
    <row r="805" spans="1:41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</row>
    <row r="806" spans="1:41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</row>
    <row r="807" spans="1:41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</row>
    <row r="808" spans="1:41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</row>
    <row r="809" spans="1:41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</row>
    <row r="810" spans="1:41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</row>
    <row r="811" spans="1:4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</row>
    <row r="812" spans="1:41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</row>
    <row r="813" spans="1:41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</row>
    <row r="814" spans="1:41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</row>
    <row r="815" spans="1:41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</row>
    <row r="816" spans="1:41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</row>
    <row r="817" spans="1:41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</row>
    <row r="818" spans="1:41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</row>
    <row r="819" spans="1:41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</row>
    <row r="820" spans="1:41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</row>
    <row r="821" spans="1:4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</row>
    <row r="822" spans="1:41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</row>
    <row r="823" spans="1:41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</row>
    <row r="824" spans="1:41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</row>
    <row r="825" spans="1:41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</row>
    <row r="826" spans="1:41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</row>
    <row r="827" spans="1:41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</row>
    <row r="828" spans="1:41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</row>
    <row r="829" spans="1:41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</row>
    <row r="830" spans="1:41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</row>
    <row r="831" spans="1:4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</row>
    <row r="832" spans="1:41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</row>
    <row r="833" spans="1:41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</row>
    <row r="834" spans="1:41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</row>
    <row r="835" spans="1:41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</row>
    <row r="836" spans="1:41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</row>
    <row r="837" spans="1:41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</row>
    <row r="838" spans="1:41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</row>
    <row r="839" spans="1:41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</row>
    <row r="840" spans="1:41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</row>
    <row r="841" spans="1: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</row>
    <row r="842" spans="1:41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</row>
    <row r="843" spans="1:41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</row>
    <row r="844" spans="1:41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</row>
    <row r="845" spans="1:41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</row>
    <row r="846" spans="1:41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</row>
    <row r="847" spans="1:41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</row>
    <row r="848" spans="1:41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</row>
    <row r="849" spans="1:41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</row>
    <row r="850" spans="1:41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</row>
    <row r="851" spans="1:4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</row>
    <row r="852" spans="1:41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</row>
    <row r="853" spans="1:41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</row>
    <row r="854" spans="1:41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</row>
    <row r="855" spans="1:41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</row>
    <row r="856" spans="1:41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</row>
    <row r="857" spans="1:41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</row>
    <row r="858" spans="1:41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</row>
    <row r="859" spans="1:41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</row>
    <row r="860" spans="1:41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</row>
    <row r="861" spans="1:4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</row>
    <row r="862" spans="1:41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</row>
    <row r="863" spans="1:41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</row>
    <row r="864" spans="1:41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</row>
    <row r="865" spans="1:41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</row>
    <row r="866" spans="1:41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</row>
    <row r="867" spans="1:41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</row>
    <row r="868" spans="1:41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</row>
    <row r="869" spans="1:41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</row>
    <row r="870" spans="1:41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</row>
    <row r="871" spans="1:4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</row>
    <row r="872" spans="1:41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</row>
    <row r="873" spans="1:41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</row>
    <row r="874" spans="1:41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</row>
    <row r="875" spans="1:41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</row>
    <row r="876" spans="1:41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</row>
    <row r="877" spans="1:41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</row>
    <row r="878" spans="1:41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</row>
    <row r="879" spans="1:41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</row>
    <row r="880" spans="1:41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</row>
    <row r="881" spans="1:4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</row>
    <row r="882" spans="1:41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</row>
    <row r="883" spans="1:41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</row>
    <row r="884" spans="1:41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</row>
    <row r="885" spans="1:41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</row>
    <row r="886" spans="1:41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</row>
    <row r="887" spans="1:41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</row>
    <row r="888" spans="1:41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</row>
    <row r="889" spans="1:41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</row>
    <row r="890" spans="1:41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</row>
    <row r="891" spans="1:4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</row>
    <row r="892" spans="1:41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</row>
    <row r="893" spans="1:41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</row>
    <row r="894" spans="1:41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</row>
    <row r="895" spans="1:41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</row>
    <row r="896" spans="1:41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</row>
    <row r="897" spans="1:41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</row>
    <row r="898" spans="1:41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</row>
    <row r="899" spans="1:41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</row>
    <row r="900" spans="1:41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</row>
    <row r="901" spans="1:4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</row>
    <row r="902" spans="1:41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</row>
    <row r="903" spans="1:41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</row>
    <row r="904" spans="1:41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</row>
    <row r="905" spans="1:41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</row>
    <row r="906" spans="1:41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</row>
    <row r="907" spans="1:41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</row>
    <row r="908" spans="1:41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</row>
    <row r="909" spans="1:41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</row>
    <row r="910" spans="1:41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</row>
    <row r="911" spans="1:4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</row>
    <row r="912" spans="1:41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</row>
    <row r="913" spans="1:41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</row>
    <row r="914" spans="1:41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</row>
    <row r="915" spans="1:41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</row>
    <row r="916" spans="1:41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</row>
    <row r="917" spans="1:41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</row>
    <row r="918" spans="1:41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</row>
    <row r="919" spans="1:41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</row>
    <row r="920" spans="1:41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</row>
    <row r="921" spans="1:4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</row>
    <row r="922" spans="1:41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</row>
    <row r="923" spans="1:41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</row>
    <row r="924" spans="1:41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</row>
    <row r="925" spans="1:41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</row>
    <row r="926" spans="1:41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</row>
    <row r="927" spans="1:41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</row>
    <row r="928" spans="1:41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</row>
    <row r="929" spans="1:41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</row>
    <row r="930" spans="1:41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</row>
    <row r="931" spans="1:4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</row>
    <row r="932" spans="1:41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</row>
    <row r="933" spans="1:41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</row>
    <row r="934" spans="1:41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</row>
    <row r="935" spans="1:41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</row>
    <row r="936" spans="1:41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</row>
    <row r="937" spans="1:41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</row>
    <row r="938" spans="1:41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</row>
    <row r="939" spans="1:41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</row>
    <row r="940" spans="1:41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</row>
    <row r="941" spans="1: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</row>
    <row r="942" spans="1:41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</row>
    <row r="943" spans="1:41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</row>
    <row r="944" spans="1:41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</row>
    <row r="945" spans="1:41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</row>
    <row r="946" spans="1:41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</row>
    <row r="947" spans="1:41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</row>
    <row r="948" spans="1:41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</row>
    <row r="949" spans="1:41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</row>
    <row r="950" spans="1:41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</row>
    <row r="951" spans="1:4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</row>
    <row r="952" spans="1:41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</row>
    <row r="953" spans="1:41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</row>
    <row r="954" spans="1:41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</row>
    <row r="955" spans="1:41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</row>
    <row r="956" spans="1:41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</row>
    <row r="957" spans="1:41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</row>
    <row r="958" spans="1:41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</row>
    <row r="959" spans="1:41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</row>
    <row r="960" spans="1:41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</row>
    <row r="961" spans="1:4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</row>
    <row r="962" spans="1:41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</row>
    <row r="963" spans="1:41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</row>
    <row r="964" spans="1:41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</row>
    <row r="965" spans="1:41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</row>
    <row r="966" spans="1:41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</row>
    <row r="967" spans="1:41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</row>
    <row r="968" spans="1:41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</row>
    <row r="969" spans="1:41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</row>
    <row r="970" spans="1:41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</row>
    <row r="971" spans="1:4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</row>
    <row r="972" spans="1:41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</row>
    <row r="973" spans="1:41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</row>
    <row r="974" spans="1:41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</row>
    <row r="975" spans="1:41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</row>
    <row r="976" spans="1:41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</row>
    <row r="977" spans="1:41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</row>
    <row r="978" spans="1:41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</row>
    <row r="979" spans="1:41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</row>
    <row r="980" spans="1:41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</row>
    <row r="981" spans="1:4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</row>
    <row r="982" spans="1:41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</row>
    <row r="983" spans="1:41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</row>
    <row r="984" spans="1:41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</row>
    <row r="985" spans="1:41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</row>
    <row r="986" spans="1:41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</row>
    <row r="987" spans="1:41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</row>
    <row r="988" spans="1:41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</row>
    <row r="989" spans="1:41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</row>
    <row r="990" spans="1:41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</row>
    <row r="991" spans="1:4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</row>
    <row r="992" spans="1:41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</row>
    <row r="993" spans="1:41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</row>
    <row r="994" spans="1:41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</row>
    <row r="995" spans="1:41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</row>
    <row r="996" spans="1:41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</row>
    <row r="997" spans="1:41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</row>
    <row r="998" spans="1:41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</row>
    <row r="999" spans="1:41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</row>
    <row r="1000" spans="1:41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</row>
    <row r="1001" spans="1:41" ht="15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</row>
    <row r="1002" spans="1:41" ht="15.7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</row>
    <row r="1003" spans="1:41" ht="15.7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</row>
    <row r="1004" spans="1:41" ht="15.7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</row>
    <row r="1005" spans="1:41" ht="15.75" customHeigh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</row>
    <row r="1006" spans="1:41" ht="15.75" customHeight="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</row>
    <row r="1007" spans="1:41" ht="15.75" customHeight="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</row>
    <row r="1008" spans="1:41" ht="15.75" customHeight="1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</row>
    <row r="1009" spans="1:41" ht="15.75" customHeight="1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</row>
    <row r="1010" spans="1:41" ht="15.75" customHeight="1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</row>
    <row r="1011" spans="1:41" ht="15.75" customHeight="1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</row>
    <row r="1012" spans="1:41" ht="15.75" customHeight="1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</row>
    <row r="1013" spans="1:41" ht="15.75" customHeight="1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</row>
    <row r="1014" spans="1:41" ht="15.75" customHeight="1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</row>
    <row r="1015" spans="1:41" ht="15.75" customHeight="1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</row>
    <row r="1016" spans="1:41" ht="15.75" customHeight="1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</row>
    <row r="1017" spans="1:41" ht="15.75" customHeight="1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</row>
    <row r="1018" spans="1:41" ht="15.75" customHeight="1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</row>
    <row r="1019" spans="1:41" ht="15.75" customHeight="1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</row>
    <row r="1020" spans="1:41" ht="15.75" customHeight="1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</row>
    <row r="1021" spans="1:41" ht="15.75" customHeight="1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</row>
    <row r="1022" spans="1:41" ht="15.75" customHeight="1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</row>
    <row r="1023" spans="1:41" ht="15.75" customHeight="1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</row>
    <row r="1024" spans="1:41" ht="15.75" customHeight="1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</row>
    <row r="1025" spans="1:41" ht="15.75" customHeight="1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</row>
    <row r="1026" spans="1:41" ht="15.75" customHeight="1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</row>
    <row r="1027" spans="1:41" ht="15.75" customHeight="1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</row>
    <row r="1028" spans="1:41" ht="15.75" customHeight="1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</row>
    <row r="1029" spans="1:41" ht="15.75" customHeight="1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</row>
    <row r="1030" spans="1:41" ht="15.75" customHeight="1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</row>
    <row r="1031" spans="1:41" ht="15.75" customHeight="1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</row>
    <row r="1032" spans="1:41" ht="15.75" customHeight="1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</row>
    <row r="1033" spans="1:41" ht="15.75" customHeight="1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</row>
    <row r="1034" spans="1:41" ht="15.75" customHeight="1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</row>
    <row r="1035" spans="1:41" ht="15.75" customHeight="1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</row>
    <row r="1036" spans="1:41" ht="15.75" customHeight="1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</row>
    <row r="1037" spans="1:41" ht="15.75" customHeight="1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</row>
    <row r="1038" spans="1:41" ht="15.75" customHeight="1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</row>
    <row r="1039" spans="1:41" ht="15.75" customHeight="1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</row>
    <row r="1040" spans="1:41" ht="15.75" customHeight="1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</row>
    <row r="1041" spans="1:41" ht="15.75" customHeight="1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</row>
    <row r="1042" spans="1:41" ht="15.75" customHeight="1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</row>
    <row r="1043" spans="1:41" ht="15.75" customHeight="1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</row>
    <row r="1044" spans="1:41" ht="15.75" customHeight="1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</row>
    <row r="1045" spans="1:41" ht="15.75" customHeight="1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</row>
    <row r="1046" spans="1:41" ht="15.75" customHeight="1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</row>
    <row r="1047" spans="1:41" ht="15.75" customHeight="1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</row>
    <row r="1048" spans="1:41" ht="15.75" customHeight="1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</row>
    <row r="1049" spans="1:41" ht="15.75" customHeight="1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</row>
    <row r="1050" spans="1:41" ht="15.75" customHeight="1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</row>
    <row r="1051" spans="1:41" ht="15.75" customHeight="1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</row>
    <row r="1052" spans="1:41" ht="15.75" customHeight="1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</row>
    <row r="1053" spans="1:41" ht="15.75" customHeight="1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</row>
    <row r="1054" spans="1:41" ht="15.75" customHeight="1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</row>
    <row r="1055" spans="1:41" ht="15.75" customHeight="1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</row>
    <row r="1056" spans="1:41" ht="15.75" customHeight="1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</row>
    <row r="1057" spans="1:41" ht="15.75" customHeight="1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</row>
    <row r="1058" spans="1:41" ht="15.75" customHeight="1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</row>
    <row r="1059" spans="1:41" ht="15.75" customHeight="1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</row>
    <row r="1060" spans="1:41" ht="15.75" customHeight="1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</row>
    <row r="1061" spans="1:41" ht="15.75" customHeight="1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</row>
    <row r="1062" spans="1:41" ht="15.75" customHeight="1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</row>
    <row r="1063" spans="1:41" ht="15.75" customHeight="1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</row>
    <row r="1064" spans="1:41" ht="15.75" customHeight="1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</row>
    <row r="1065" spans="1:41" ht="15.75" customHeight="1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</row>
    <row r="1066" spans="1:41" ht="15.75" customHeight="1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</row>
    <row r="1067" spans="1:41" ht="15.75" customHeight="1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</row>
    <row r="1068" spans="1:41" ht="15.75" customHeight="1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</row>
    <row r="1069" spans="1:41" ht="15.75" customHeight="1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</row>
    <row r="1070" spans="1:41" ht="15.75" customHeight="1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</row>
    <row r="1071" spans="1:41" ht="15.75" customHeight="1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</row>
    <row r="1072" spans="1:41" ht="15.75" customHeight="1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</row>
    <row r="1073" spans="1:41" ht="15.75" customHeight="1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</row>
    <row r="1074" spans="1:41" ht="15.75" customHeight="1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</row>
    <row r="1075" spans="1:41" ht="15.75" customHeight="1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</row>
    <row r="1076" spans="1:41" ht="15.75" customHeight="1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</row>
    <row r="1077" spans="1:41" ht="15.75" customHeight="1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</row>
    <row r="1078" spans="1:41" ht="15.75" customHeight="1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</row>
    <row r="1079" spans="1:41" ht="15.75" customHeight="1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</row>
    <row r="1080" spans="1:41" ht="15.75" customHeight="1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</row>
    <row r="1081" spans="1:41" ht="15.75" customHeight="1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</row>
    <row r="1082" spans="1:41" ht="15.75" customHeight="1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</row>
    <row r="1083" spans="1:41" ht="15.75" customHeight="1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</row>
    <row r="1084" spans="1:41" ht="15.75" customHeight="1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</row>
    <row r="1085" spans="1:41" ht="15.75" customHeight="1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</row>
    <row r="1086" spans="1:41" ht="15.75" customHeight="1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</row>
    <row r="1087" spans="1:41" ht="15.75" customHeight="1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</row>
    <row r="1088" spans="1:41" ht="15.75" customHeight="1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</row>
    <row r="1089" spans="1:41" ht="15.75" customHeight="1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</row>
    <row r="1090" spans="1:41" ht="15.75" customHeight="1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</row>
    <row r="1091" spans="1:41" ht="15.75" customHeight="1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</row>
    <row r="1092" spans="1:41" ht="15.75" customHeight="1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</row>
    <row r="1093" spans="1:41" ht="15.75" customHeight="1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</row>
    <row r="1094" spans="1:41" ht="15.75" customHeight="1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</row>
    <row r="1095" spans="1:41" ht="15.75" customHeight="1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</row>
    <row r="1096" spans="1:41" ht="15.75" customHeight="1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</row>
    <row r="1097" spans="1:41" ht="15.75" customHeight="1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</row>
    <row r="1098" spans="1:41" ht="15.75" customHeight="1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</row>
    <row r="1099" spans="1:41" ht="15.75" customHeight="1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</row>
    <row r="1100" spans="1:41" ht="15.75" customHeight="1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</row>
    <row r="1101" spans="1:41" ht="15.75" customHeight="1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</row>
    <row r="1102" spans="1:41" ht="15.75" customHeight="1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</row>
    <row r="1103" spans="1:41" ht="15.75" customHeight="1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</row>
    <row r="1104" spans="1:41" ht="15.75" customHeight="1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</row>
    <row r="1105" spans="1:41" ht="15.75" customHeight="1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</row>
    <row r="1106" spans="1:41" ht="15.75" customHeight="1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</row>
    <row r="1107" spans="1:41" ht="15.75" customHeight="1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</row>
    <row r="1108" spans="1:41" ht="15.75" customHeight="1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</row>
    <row r="1109" spans="1:41" ht="15.75" customHeight="1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</row>
    <row r="1110" spans="1:41" ht="15.75" customHeight="1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</row>
    <row r="1111" spans="1:41" ht="15.75" customHeight="1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</row>
    <row r="1112" spans="1:41" ht="15.75" customHeight="1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</row>
    <row r="1113" spans="1:41" ht="15.75" customHeight="1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</row>
    <row r="1114" spans="1:41" ht="15.75" customHeight="1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</row>
    <row r="1115" spans="1:41" ht="15.75" customHeight="1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</row>
    <row r="1116" spans="1:41" ht="15.75" customHeight="1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</row>
    <row r="1117" spans="1:41" ht="15.75" customHeight="1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</row>
    <row r="1118" spans="1:41" ht="15.75" customHeight="1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</row>
    <row r="1119" spans="1:41" ht="15.75" customHeight="1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</row>
    <row r="1120" spans="1:41" ht="15.75" customHeight="1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</row>
    <row r="1121" spans="1:41" ht="15.75" customHeight="1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</row>
    <row r="1122" spans="1:41" ht="15.75" customHeight="1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</row>
    <row r="1123" spans="1:41" ht="15.75" customHeight="1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</row>
    <row r="1124" spans="1:41" ht="15.75" customHeight="1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</row>
  </sheetData>
  <pageMargins left="0.25" right="0.25" top="0.75" bottom="0.75" header="0" footer="0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T1020"/>
  <sheetViews>
    <sheetView workbookViewId="0"/>
  </sheetViews>
  <sheetFormatPr defaultColWidth="14.42578125" defaultRowHeight="15" customHeight="1"/>
  <cols>
    <col min="2" max="2" width="11.85546875" customWidth="1"/>
    <col min="3" max="3" width="7.140625" customWidth="1"/>
    <col min="4" max="4" width="8.42578125" customWidth="1"/>
    <col min="5" max="11" width="5.85546875" customWidth="1"/>
    <col min="12" max="12" width="7.85546875" customWidth="1"/>
    <col min="13" max="19" width="5.85546875" customWidth="1"/>
    <col min="20" max="20" width="7" customWidth="1"/>
    <col min="21" max="21" width="5.85546875" customWidth="1"/>
    <col min="22" max="25" width="7" customWidth="1"/>
    <col min="26" max="29" width="5.85546875" customWidth="1"/>
    <col min="30" max="33" width="7" customWidth="1"/>
    <col min="34" max="37" width="5.85546875" customWidth="1"/>
    <col min="38" max="41" width="7" customWidth="1"/>
  </cols>
  <sheetData>
    <row r="1" spans="1:46">
      <c r="A1" s="2" t="s">
        <v>38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57"/>
      <c r="AR1" s="2"/>
      <c r="AS1" s="2"/>
      <c r="AT1" s="2"/>
    </row>
    <row r="2" spans="1:46">
      <c r="A2" s="57" t="s">
        <v>39</v>
      </c>
      <c r="B2" s="242">
        <v>1</v>
      </c>
      <c r="C2" s="243"/>
      <c r="D2" s="243"/>
      <c r="E2" s="243"/>
      <c r="F2" s="243"/>
      <c r="G2" s="243"/>
      <c r="H2" s="243"/>
      <c r="I2" s="244"/>
      <c r="J2" s="242">
        <v>2</v>
      </c>
      <c r="K2" s="243"/>
      <c r="L2" s="243"/>
      <c r="M2" s="243"/>
      <c r="N2" s="243"/>
      <c r="O2" s="243"/>
      <c r="P2" s="243"/>
      <c r="Q2" s="244"/>
      <c r="R2" s="242">
        <v>3</v>
      </c>
      <c r="S2" s="243"/>
      <c r="T2" s="243"/>
      <c r="U2" s="243"/>
      <c r="V2" s="243"/>
      <c r="W2" s="243"/>
      <c r="X2" s="243"/>
      <c r="Y2" s="244"/>
      <c r="Z2" s="242">
        <v>4</v>
      </c>
      <c r="AA2" s="243"/>
      <c r="AB2" s="243"/>
      <c r="AC2" s="243"/>
      <c r="AD2" s="175"/>
      <c r="AE2" s="175"/>
      <c r="AF2" s="175"/>
      <c r="AG2" s="176"/>
      <c r="AH2" s="242">
        <v>5</v>
      </c>
      <c r="AI2" s="243"/>
      <c r="AJ2" s="243"/>
      <c r="AK2" s="243"/>
      <c r="AL2" s="175"/>
      <c r="AM2" s="175"/>
      <c r="AN2" s="175"/>
      <c r="AO2" s="176"/>
      <c r="AP2" s="57"/>
      <c r="AQ2" s="57"/>
      <c r="AR2" s="57"/>
      <c r="AS2" s="57"/>
      <c r="AT2" s="57"/>
    </row>
    <row r="3" spans="1:46">
      <c r="A3" s="57" t="s">
        <v>40</v>
      </c>
      <c r="B3" s="236" t="s">
        <v>41</v>
      </c>
      <c r="C3" s="237"/>
      <c r="D3" s="238" t="s">
        <v>42</v>
      </c>
      <c r="E3" s="237"/>
      <c r="F3" s="57"/>
      <c r="G3" s="57"/>
      <c r="H3" s="57"/>
      <c r="I3" s="179"/>
      <c r="J3" s="236" t="s">
        <v>41</v>
      </c>
      <c r="K3" s="237"/>
      <c r="L3" s="238" t="s">
        <v>42</v>
      </c>
      <c r="M3" s="237"/>
      <c r="N3" s="57"/>
      <c r="O3" s="57"/>
      <c r="P3" s="57"/>
      <c r="Q3" s="179"/>
      <c r="R3" s="236" t="s">
        <v>41</v>
      </c>
      <c r="S3" s="237"/>
      <c r="T3" s="238" t="s">
        <v>42</v>
      </c>
      <c r="U3" s="237"/>
      <c r="V3" s="57"/>
      <c r="W3" s="57"/>
      <c r="X3" s="57"/>
      <c r="Y3" s="179"/>
      <c r="Z3" s="236" t="s">
        <v>41</v>
      </c>
      <c r="AA3" s="237"/>
      <c r="AB3" s="238" t="s">
        <v>42</v>
      </c>
      <c r="AC3" s="237"/>
      <c r="AD3" s="57"/>
      <c r="AE3" s="57"/>
      <c r="AF3" s="57"/>
      <c r="AG3" s="179"/>
      <c r="AH3" s="236" t="s">
        <v>41</v>
      </c>
      <c r="AI3" s="237"/>
      <c r="AJ3" s="238" t="s">
        <v>42</v>
      </c>
      <c r="AK3" s="237"/>
      <c r="AL3" s="57"/>
      <c r="AM3" s="57"/>
      <c r="AN3" s="57"/>
      <c r="AO3" s="179"/>
      <c r="AP3" s="57"/>
      <c r="AQ3" s="57"/>
      <c r="AR3" s="57"/>
      <c r="AS3" s="57"/>
      <c r="AT3" s="57"/>
    </row>
    <row r="4" spans="1:46">
      <c r="A4" s="57" t="s">
        <v>43</v>
      </c>
      <c r="B4" s="236" t="s">
        <v>44</v>
      </c>
      <c r="C4" s="237"/>
      <c r="D4" s="237"/>
      <c r="E4" s="237"/>
      <c r="F4" s="239" t="s">
        <v>5</v>
      </c>
      <c r="G4" s="237"/>
      <c r="H4" s="237"/>
      <c r="I4" s="240"/>
      <c r="J4" s="236" t="s">
        <v>45</v>
      </c>
      <c r="K4" s="237"/>
      <c r="L4" s="237"/>
      <c r="M4" s="237"/>
      <c r="N4" s="239" t="s">
        <v>46</v>
      </c>
      <c r="O4" s="237"/>
      <c r="P4" s="237"/>
      <c r="Q4" s="240"/>
      <c r="R4" s="236" t="s">
        <v>45</v>
      </c>
      <c r="S4" s="237"/>
      <c r="T4" s="237"/>
      <c r="U4" s="237"/>
      <c r="V4" s="239" t="s">
        <v>46</v>
      </c>
      <c r="W4" s="237"/>
      <c r="X4" s="237"/>
      <c r="Y4" s="240"/>
      <c r="Z4" s="236" t="s">
        <v>45</v>
      </c>
      <c r="AA4" s="237"/>
      <c r="AB4" s="237"/>
      <c r="AC4" s="237"/>
      <c r="AD4" s="239" t="s">
        <v>46</v>
      </c>
      <c r="AE4" s="237"/>
      <c r="AF4" s="237"/>
      <c r="AG4" s="240"/>
      <c r="AH4" s="236" t="s">
        <v>45</v>
      </c>
      <c r="AI4" s="237"/>
      <c r="AJ4" s="237"/>
      <c r="AK4" s="237"/>
      <c r="AL4" s="239" t="s">
        <v>46</v>
      </c>
      <c r="AM4" s="237"/>
      <c r="AN4" s="237"/>
      <c r="AO4" s="240"/>
      <c r="AP4" s="57"/>
      <c r="AQ4" s="57"/>
      <c r="AR4" s="57"/>
      <c r="AS4" s="57"/>
      <c r="AT4" s="57"/>
    </row>
    <row r="5" spans="1:46">
      <c r="A5" s="57" t="s">
        <v>47</v>
      </c>
      <c r="B5" s="177">
        <v>1</v>
      </c>
      <c r="C5" s="178">
        <v>2</v>
      </c>
      <c r="D5" s="178">
        <v>1</v>
      </c>
      <c r="E5" s="178">
        <v>2</v>
      </c>
      <c r="F5" s="57"/>
      <c r="G5" s="57"/>
      <c r="H5" s="57"/>
      <c r="I5" s="179"/>
      <c r="J5" s="177">
        <v>1</v>
      </c>
      <c r="K5" s="178">
        <v>2</v>
      </c>
      <c r="L5" s="178">
        <v>1</v>
      </c>
      <c r="M5" s="178">
        <v>2</v>
      </c>
      <c r="N5" s="57"/>
      <c r="O5" s="57"/>
      <c r="P5" s="57"/>
      <c r="Q5" s="179"/>
      <c r="R5" s="177">
        <v>1</v>
      </c>
      <c r="S5" s="178">
        <v>2</v>
      </c>
      <c r="T5" s="178">
        <v>1</v>
      </c>
      <c r="U5" s="178">
        <v>2</v>
      </c>
      <c r="V5" s="57"/>
      <c r="W5" s="57"/>
      <c r="X5" s="57"/>
      <c r="Y5" s="179"/>
      <c r="Z5" s="177">
        <v>1</v>
      </c>
      <c r="AA5" s="178">
        <v>2</v>
      </c>
      <c r="AB5" s="178">
        <v>1</v>
      </c>
      <c r="AC5" s="178">
        <v>2</v>
      </c>
      <c r="AD5" s="57"/>
      <c r="AE5" s="57"/>
      <c r="AF5" s="57"/>
      <c r="AG5" s="179"/>
      <c r="AH5" s="177">
        <v>1</v>
      </c>
      <c r="AI5" s="178">
        <v>2</v>
      </c>
      <c r="AJ5" s="178">
        <v>1</v>
      </c>
      <c r="AK5" s="178">
        <v>2</v>
      </c>
      <c r="AL5" s="57"/>
      <c r="AM5" s="57"/>
      <c r="AN5" s="57"/>
      <c r="AO5" s="179"/>
      <c r="AP5" s="57"/>
      <c r="AQ5" s="57"/>
      <c r="AR5" s="57"/>
      <c r="AS5" s="57"/>
      <c r="AT5" s="57"/>
    </row>
    <row r="6" spans="1:46">
      <c r="A6" s="6" t="s">
        <v>2</v>
      </c>
      <c r="B6" s="180"/>
      <c r="C6" s="181"/>
      <c r="D6" s="181"/>
      <c r="E6" s="181"/>
      <c r="F6" s="2"/>
      <c r="G6" s="2"/>
      <c r="H6" s="2"/>
      <c r="I6" s="182"/>
      <c r="J6" s="180"/>
      <c r="K6" s="181"/>
      <c r="L6" s="181"/>
      <c r="M6" s="181"/>
      <c r="N6" s="2"/>
      <c r="O6" s="2"/>
      <c r="P6" s="2"/>
      <c r="Q6" s="182"/>
      <c r="R6" s="180"/>
      <c r="S6" s="181"/>
      <c r="T6" s="181"/>
      <c r="U6" s="181"/>
      <c r="V6" s="2"/>
      <c r="W6" s="2"/>
      <c r="X6" s="2"/>
      <c r="Y6" s="182"/>
      <c r="Z6" s="180"/>
      <c r="AA6" s="181"/>
      <c r="AB6" s="181"/>
      <c r="AC6" s="181"/>
      <c r="AD6" s="2"/>
      <c r="AE6" s="2"/>
      <c r="AF6" s="2"/>
      <c r="AG6" s="182"/>
      <c r="AH6" s="180"/>
      <c r="AI6" s="181"/>
      <c r="AJ6" s="181"/>
      <c r="AK6" s="181"/>
      <c r="AL6" s="2"/>
      <c r="AM6" s="2"/>
      <c r="AN6" s="2"/>
      <c r="AO6" s="182"/>
      <c r="AP6" s="2" t="s">
        <v>48</v>
      </c>
      <c r="AQ6" s="2"/>
      <c r="AR6" s="2" t="s">
        <v>49</v>
      </c>
      <c r="AS6" s="2" t="s">
        <v>50</v>
      </c>
      <c r="AT6" s="2"/>
    </row>
    <row r="7" spans="1:46">
      <c r="A7" s="183">
        <v>30</v>
      </c>
      <c r="B7" s="184">
        <v>29.97</v>
      </c>
      <c r="C7" s="185">
        <v>29.96</v>
      </c>
      <c r="D7" s="185">
        <v>29.94</v>
      </c>
      <c r="E7" s="185">
        <v>29.98</v>
      </c>
      <c r="F7" s="33">
        <v>30.12</v>
      </c>
      <c r="G7" s="33">
        <v>30.07</v>
      </c>
      <c r="H7" s="33">
        <v>30.05</v>
      </c>
      <c r="I7" s="186">
        <v>30.06</v>
      </c>
      <c r="J7" s="184">
        <v>30.03</v>
      </c>
      <c r="K7" s="185">
        <v>30.03</v>
      </c>
      <c r="L7" s="185">
        <v>30</v>
      </c>
      <c r="M7" s="185">
        <v>30</v>
      </c>
      <c r="N7" s="33">
        <v>30.08</v>
      </c>
      <c r="O7" s="33">
        <v>30.09</v>
      </c>
      <c r="P7" s="33">
        <v>30.06</v>
      </c>
      <c r="Q7" s="186">
        <v>30.07</v>
      </c>
      <c r="R7" s="184">
        <v>30.02</v>
      </c>
      <c r="S7" s="185">
        <v>30.02</v>
      </c>
      <c r="T7" s="185">
        <v>29.99</v>
      </c>
      <c r="U7" s="185">
        <v>29.99</v>
      </c>
      <c r="V7" s="33">
        <v>30.05</v>
      </c>
      <c r="W7" s="33">
        <v>30.08</v>
      </c>
      <c r="X7" s="33">
        <v>30.08</v>
      </c>
      <c r="Y7" s="186">
        <v>30.1</v>
      </c>
      <c r="Z7" s="184">
        <v>30.05</v>
      </c>
      <c r="AA7" s="185">
        <v>30.03</v>
      </c>
      <c r="AB7" s="185">
        <v>30.01</v>
      </c>
      <c r="AC7" s="185">
        <v>30.02</v>
      </c>
      <c r="AD7" s="33">
        <v>30.1</v>
      </c>
      <c r="AE7" s="33">
        <v>30.1</v>
      </c>
      <c r="AF7" s="33">
        <v>30.11</v>
      </c>
      <c r="AG7" s="186">
        <v>30.09</v>
      </c>
      <c r="AH7" s="184">
        <v>30.02</v>
      </c>
      <c r="AI7" s="185">
        <v>30.03</v>
      </c>
      <c r="AJ7" s="185">
        <v>29.98</v>
      </c>
      <c r="AK7" s="185">
        <v>30</v>
      </c>
      <c r="AL7" s="33">
        <v>30.14</v>
      </c>
      <c r="AM7" s="33">
        <v>30.08</v>
      </c>
      <c r="AN7" s="33">
        <v>30.12</v>
      </c>
      <c r="AO7" s="186">
        <v>30.04</v>
      </c>
      <c r="AP7" s="33">
        <f>AVERAGE(B7:AK7)</f>
        <v>30.03833333333333</v>
      </c>
      <c r="AQ7" s="33" t="s">
        <v>51</v>
      </c>
      <c r="AR7" s="33">
        <f>AP7-AP17</f>
        <v>-4.477777777778158E-2</v>
      </c>
      <c r="AS7" s="218">
        <f>AR7^2</f>
        <v>2.0050493827163899E-3</v>
      </c>
      <c r="AT7" s="33"/>
    </row>
    <row r="8" spans="1:46">
      <c r="A8" s="188" t="s">
        <v>52</v>
      </c>
      <c r="B8" s="189">
        <f t="shared" ref="B8:AO8" si="0">(B7-$AP7)^2</f>
        <v>4.6694444444442046E-3</v>
      </c>
      <c r="C8" s="190">
        <f t="shared" si="0"/>
        <v>6.1361111111105249E-3</v>
      </c>
      <c r="D8" s="190">
        <f t="shared" si="0"/>
        <v>9.6694444444436253E-3</v>
      </c>
      <c r="E8" s="190">
        <f t="shared" si="0"/>
        <v>3.4027777777773907E-3</v>
      </c>
      <c r="F8" s="28">
        <f t="shared" si="0"/>
        <v>6.6694444444450789E-3</v>
      </c>
      <c r="G8" s="28">
        <f t="shared" si="0"/>
        <v>1.0027777777779788E-3</v>
      </c>
      <c r="H8" s="28">
        <f t="shared" si="0"/>
        <v>1.3611111111119513E-4</v>
      </c>
      <c r="I8" s="191">
        <f t="shared" si="0"/>
        <v>4.6944444444451425E-4</v>
      </c>
      <c r="J8" s="189">
        <f t="shared" si="0"/>
        <v>6.9444444444377332E-5</v>
      </c>
      <c r="K8" s="190">
        <f t="shared" si="0"/>
        <v>6.9444444444377332E-5</v>
      </c>
      <c r="L8" s="190">
        <f t="shared" si="0"/>
        <v>1.4694444444442228E-3</v>
      </c>
      <c r="M8" s="190">
        <f t="shared" si="0"/>
        <v>1.4694444444442228E-3</v>
      </c>
      <c r="N8" s="28">
        <f t="shared" si="0"/>
        <v>1.7361111111112099E-3</v>
      </c>
      <c r="O8" s="28">
        <f t="shared" si="0"/>
        <v>2.6694444444447284E-3</v>
      </c>
      <c r="P8" s="28">
        <f t="shared" si="0"/>
        <v>4.6944444444451425E-4</v>
      </c>
      <c r="Q8" s="191">
        <f t="shared" si="0"/>
        <v>1.0027777777779788E-3</v>
      </c>
      <c r="R8" s="189">
        <f t="shared" si="0"/>
        <v>3.3611111111102077E-4</v>
      </c>
      <c r="S8" s="190">
        <f t="shared" si="0"/>
        <v>3.3611111111102077E-4</v>
      </c>
      <c r="T8" s="190">
        <f t="shared" si="0"/>
        <v>2.3361111111109829E-3</v>
      </c>
      <c r="U8" s="190">
        <f t="shared" si="0"/>
        <v>2.3361111111109829E-3</v>
      </c>
      <c r="V8" s="28">
        <f t="shared" si="0"/>
        <v>1.3611111111119513E-4</v>
      </c>
      <c r="W8" s="28">
        <f t="shared" si="0"/>
        <v>1.7361111111112099E-3</v>
      </c>
      <c r="X8" s="28">
        <f t="shared" si="0"/>
        <v>1.7361111111112099E-3</v>
      </c>
      <c r="Y8" s="191">
        <f t="shared" si="0"/>
        <v>3.8027777777783094E-3</v>
      </c>
      <c r="Z8" s="189">
        <f t="shared" si="0"/>
        <v>1.3611111111119513E-4</v>
      </c>
      <c r="AA8" s="190">
        <f t="shared" si="0"/>
        <v>6.9444444444377332E-5</v>
      </c>
      <c r="AB8" s="190">
        <f t="shared" si="0"/>
        <v>8.0277777777752551E-4</v>
      </c>
      <c r="AC8" s="190">
        <f t="shared" si="0"/>
        <v>3.3611111111102077E-4</v>
      </c>
      <c r="AD8" s="28">
        <f t="shared" si="0"/>
        <v>3.8027777777783094E-3</v>
      </c>
      <c r="AE8" s="28">
        <f t="shared" si="0"/>
        <v>3.8027777777783094E-3</v>
      </c>
      <c r="AF8" s="28">
        <f t="shared" si="0"/>
        <v>5.1361111111114435E-3</v>
      </c>
      <c r="AG8" s="191">
        <f t="shared" si="0"/>
        <v>2.6694444444447284E-3</v>
      </c>
      <c r="AH8" s="189">
        <f t="shared" si="0"/>
        <v>3.3611111111102077E-4</v>
      </c>
      <c r="AI8" s="190">
        <f t="shared" si="0"/>
        <v>6.9444444444377332E-5</v>
      </c>
      <c r="AJ8" s="190">
        <f t="shared" si="0"/>
        <v>3.4027777777773907E-3</v>
      </c>
      <c r="AK8" s="190">
        <f t="shared" si="0"/>
        <v>1.4694444444442228E-3</v>
      </c>
      <c r="AL8" s="28">
        <f t="shared" si="0"/>
        <v>1.0336111111111814E-2</v>
      </c>
      <c r="AM8" s="28">
        <f t="shared" si="0"/>
        <v>1.7361111111112099E-3</v>
      </c>
      <c r="AN8" s="28">
        <f t="shared" si="0"/>
        <v>6.6694444444450789E-3</v>
      </c>
      <c r="AO8" s="191">
        <f t="shared" si="0"/>
        <v>2.7777777777845673E-6</v>
      </c>
      <c r="AP8" s="33"/>
      <c r="AQ8" s="33"/>
      <c r="AR8" s="33"/>
      <c r="AS8" s="218"/>
      <c r="AT8" s="33"/>
    </row>
    <row r="9" spans="1:46">
      <c r="A9" s="183">
        <v>50</v>
      </c>
      <c r="B9" s="184">
        <v>29.97</v>
      </c>
      <c r="C9" s="185">
        <v>29.98</v>
      </c>
      <c r="D9" s="185">
        <v>29.95</v>
      </c>
      <c r="E9" s="185">
        <v>29.91</v>
      </c>
      <c r="F9" s="33">
        <v>30.2</v>
      </c>
      <c r="G9" s="33">
        <v>30.28</v>
      </c>
      <c r="H9" s="33">
        <v>30.16</v>
      </c>
      <c r="I9" s="186">
        <v>30.1</v>
      </c>
      <c r="J9" s="184">
        <v>29.99</v>
      </c>
      <c r="K9" s="185">
        <v>30.03</v>
      </c>
      <c r="L9" s="185">
        <v>29.96</v>
      </c>
      <c r="M9" s="185">
        <v>29.97</v>
      </c>
      <c r="N9" s="33">
        <v>30.26</v>
      </c>
      <c r="O9" s="33">
        <v>30.32</v>
      </c>
      <c r="P9" s="33">
        <v>30.18</v>
      </c>
      <c r="Q9" s="186">
        <v>30.08</v>
      </c>
      <c r="R9" s="184">
        <v>30.07</v>
      </c>
      <c r="S9" s="185">
        <v>30.08</v>
      </c>
      <c r="T9" s="185">
        <v>30</v>
      </c>
      <c r="U9" s="185">
        <v>30.01</v>
      </c>
      <c r="V9" s="33">
        <v>30.3</v>
      </c>
      <c r="W9" s="33">
        <v>30.33</v>
      </c>
      <c r="X9" s="33">
        <v>30.2</v>
      </c>
      <c r="Y9" s="186">
        <v>30.11</v>
      </c>
      <c r="Z9" s="184">
        <v>30.07</v>
      </c>
      <c r="AA9" s="185">
        <v>30.07</v>
      </c>
      <c r="AB9" s="185">
        <v>30.01</v>
      </c>
      <c r="AC9" s="185">
        <v>29.99</v>
      </c>
      <c r="AD9" s="33">
        <v>30.32</v>
      </c>
      <c r="AE9" s="33">
        <v>30.25</v>
      </c>
      <c r="AF9" s="33">
        <v>30.15</v>
      </c>
      <c r="AG9" s="186">
        <v>30.19</v>
      </c>
      <c r="AH9" s="184">
        <v>30.04</v>
      </c>
      <c r="AI9" s="185">
        <v>30.03</v>
      </c>
      <c r="AJ9" s="185">
        <v>29.99</v>
      </c>
      <c r="AK9" s="185">
        <v>29.98</v>
      </c>
      <c r="AL9" s="33">
        <v>30.33</v>
      </c>
      <c r="AM9" s="33">
        <v>30.25</v>
      </c>
      <c r="AN9" s="33">
        <v>30.12</v>
      </c>
      <c r="AO9" s="186">
        <v>30.18</v>
      </c>
      <c r="AP9" s="33">
        <f>AVERAGE(B9:AK9)</f>
        <v>30.098055555555554</v>
      </c>
      <c r="AQ9" s="33" t="s">
        <v>53</v>
      </c>
      <c r="AR9" s="33">
        <f>AP9-AP17</f>
        <v>1.4944444444441984E-2</v>
      </c>
      <c r="AS9" s="218">
        <f>AR9^2</f>
        <v>2.233364197530129E-4</v>
      </c>
      <c r="AT9" s="33"/>
    </row>
    <row r="10" spans="1:46">
      <c r="A10" s="188" t="s">
        <v>54</v>
      </c>
      <c r="B10" s="189">
        <f t="shared" ref="B10:AO10" si="1">(B9-$AP9)^2</f>
        <v>1.6398225308641871E-2</v>
      </c>
      <c r="C10" s="190">
        <f t="shared" si="1"/>
        <v>1.3937114197530399E-2</v>
      </c>
      <c r="D10" s="190">
        <f t="shared" si="1"/>
        <v>2.1920447530863949E-2</v>
      </c>
      <c r="E10" s="190">
        <f t="shared" si="1"/>
        <v>3.5364891975308003E-2</v>
      </c>
      <c r="F10" s="28">
        <f t="shared" si="1"/>
        <v>1.039266975308659E-2</v>
      </c>
      <c r="G10" s="28">
        <f t="shared" si="1"/>
        <v>3.3103780864198511E-2</v>
      </c>
      <c r="H10" s="28">
        <f t="shared" si="1"/>
        <v>3.8371141975310735E-3</v>
      </c>
      <c r="I10" s="191">
        <f t="shared" si="1"/>
        <v>3.7808641975424083E-6</v>
      </c>
      <c r="J10" s="189">
        <f t="shared" si="1"/>
        <v>1.1676003086419756E-2</v>
      </c>
      <c r="K10" s="190">
        <f t="shared" si="1"/>
        <v>4.6315586419749429E-3</v>
      </c>
      <c r="L10" s="190">
        <f t="shared" si="1"/>
        <v>1.9059336419752423E-2</v>
      </c>
      <c r="M10" s="190">
        <f t="shared" si="1"/>
        <v>1.6398225308641871E-2</v>
      </c>
      <c r="N10" s="28">
        <f t="shared" si="1"/>
        <v>2.6226003086420761E-2</v>
      </c>
      <c r="O10" s="28">
        <f t="shared" si="1"/>
        <v>4.9259336419753899E-2</v>
      </c>
      <c r="P10" s="28">
        <f t="shared" si="1"/>
        <v>6.714891975308849E-3</v>
      </c>
      <c r="Q10" s="191">
        <f t="shared" si="1"/>
        <v>3.2600308641975878E-4</v>
      </c>
      <c r="R10" s="189">
        <f t="shared" si="1"/>
        <v>7.8711419753076139E-4</v>
      </c>
      <c r="S10" s="190">
        <f t="shared" si="1"/>
        <v>3.2600308641975878E-4</v>
      </c>
      <c r="T10" s="190">
        <f t="shared" si="1"/>
        <v>9.614891975308338E-3</v>
      </c>
      <c r="U10" s="190">
        <f t="shared" si="1"/>
        <v>7.7537808641969831E-3</v>
      </c>
      <c r="V10" s="28">
        <f t="shared" si="1"/>
        <v>4.0781558641976218E-2</v>
      </c>
      <c r="W10" s="28">
        <f t="shared" si="1"/>
        <v>5.3798225308641902E-2</v>
      </c>
      <c r="X10" s="28">
        <f t="shared" si="1"/>
        <v>1.039266975308659E-2</v>
      </c>
      <c r="Y10" s="191">
        <f t="shared" si="1"/>
        <v>1.4266975308644314E-4</v>
      </c>
      <c r="Z10" s="189">
        <f t="shared" si="1"/>
        <v>7.8711419753076139E-4</v>
      </c>
      <c r="AA10" s="190">
        <f t="shared" si="1"/>
        <v>7.8711419753076139E-4</v>
      </c>
      <c r="AB10" s="190">
        <f t="shared" si="1"/>
        <v>7.7537808641969831E-3</v>
      </c>
      <c r="AC10" s="190">
        <f t="shared" si="1"/>
        <v>1.1676003086419756E-2</v>
      </c>
      <c r="AD10" s="28">
        <f t="shared" si="1"/>
        <v>4.9259336419753899E-2</v>
      </c>
      <c r="AE10" s="28">
        <f t="shared" si="1"/>
        <v>2.3087114197531334E-2</v>
      </c>
      <c r="AF10" s="28">
        <f t="shared" si="1"/>
        <v>2.6982253086419885E-3</v>
      </c>
      <c r="AG10" s="191">
        <f t="shared" si="1"/>
        <v>8.4537808641980509E-3</v>
      </c>
      <c r="AH10" s="189">
        <f t="shared" si="1"/>
        <v>3.3704475308641169E-3</v>
      </c>
      <c r="AI10" s="190">
        <f t="shared" si="1"/>
        <v>4.6315586419749429E-3</v>
      </c>
      <c r="AJ10" s="190">
        <f t="shared" si="1"/>
        <v>1.1676003086419756E-2</v>
      </c>
      <c r="AK10" s="190">
        <f t="shared" si="1"/>
        <v>1.3937114197530399E-2</v>
      </c>
      <c r="AL10" s="28">
        <f t="shared" si="1"/>
        <v>5.3798225308641902E-2</v>
      </c>
      <c r="AM10" s="28">
        <f t="shared" si="1"/>
        <v>2.3087114197531334E-2</v>
      </c>
      <c r="AN10" s="28">
        <f t="shared" si="1"/>
        <v>4.8155864197542024E-4</v>
      </c>
      <c r="AO10" s="191">
        <f t="shared" si="1"/>
        <v>6.714891975308849E-3</v>
      </c>
      <c r="AP10" s="33"/>
      <c r="AQ10" s="33"/>
      <c r="AR10" s="33"/>
      <c r="AS10" s="218"/>
      <c r="AT10" s="33"/>
    </row>
    <row r="11" spans="1:46">
      <c r="A11" s="183">
        <v>70</v>
      </c>
      <c r="B11" s="184">
        <v>30.04</v>
      </c>
      <c r="C11" s="185">
        <v>30.04</v>
      </c>
      <c r="D11" s="185">
        <v>29.99</v>
      </c>
      <c r="E11" s="185">
        <v>29.98</v>
      </c>
      <c r="F11" s="33">
        <v>30.36</v>
      </c>
      <c r="G11" s="33">
        <v>30.31</v>
      </c>
      <c r="H11" s="33">
        <v>30.19</v>
      </c>
      <c r="I11" s="186">
        <v>30.19</v>
      </c>
      <c r="J11" s="184">
        <v>30.06</v>
      </c>
      <c r="K11" s="185">
        <v>30.06</v>
      </c>
      <c r="L11" s="185">
        <v>30.02</v>
      </c>
      <c r="M11" s="185">
        <v>30.01</v>
      </c>
      <c r="N11" s="33">
        <v>30.34</v>
      </c>
      <c r="O11" s="33">
        <v>30.35</v>
      </c>
      <c r="P11" s="33">
        <v>30.23</v>
      </c>
      <c r="Q11" s="186">
        <v>30.12</v>
      </c>
      <c r="R11" s="184">
        <v>30</v>
      </c>
      <c r="S11" s="185">
        <v>29.99</v>
      </c>
      <c r="T11" s="185">
        <v>30.04</v>
      </c>
      <c r="U11" s="185">
        <v>30.03</v>
      </c>
      <c r="V11" s="33">
        <v>30.19</v>
      </c>
      <c r="W11" s="33">
        <v>30.18</v>
      </c>
      <c r="X11" s="33">
        <v>30.33</v>
      </c>
      <c r="Y11" s="186">
        <v>30.34</v>
      </c>
      <c r="Z11" s="184">
        <v>30.02</v>
      </c>
      <c r="AA11" s="185">
        <v>30.01</v>
      </c>
      <c r="AB11" s="185">
        <v>30.06</v>
      </c>
      <c r="AC11" s="185">
        <v>30.09</v>
      </c>
      <c r="AD11" s="33">
        <v>30.22</v>
      </c>
      <c r="AE11" s="33">
        <v>30.17</v>
      </c>
      <c r="AF11" s="33">
        <v>30.37</v>
      </c>
      <c r="AG11" s="186">
        <v>30.34</v>
      </c>
      <c r="AH11" s="184">
        <v>30.03</v>
      </c>
      <c r="AI11" s="185">
        <v>30.06</v>
      </c>
      <c r="AJ11" s="185">
        <v>30</v>
      </c>
      <c r="AK11" s="185">
        <v>30.01</v>
      </c>
      <c r="AL11" s="33">
        <v>30.35</v>
      </c>
      <c r="AM11" s="33">
        <v>30.32</v>
      </c>
      <c r="AN11" s="33">
        <v>30.18</v>
      </c>
      <c r="AO11" s="186">
        <v>30.21</v>
      </c>
      <c r="AP11" s="33">
        <f>AVERAGE(B11:AK11)</f>
        <v>30.1325</v>
      </c>
      <c r="AQ11" s="33" t="s">
        <v>55</v>
      </c>
      <c r="AR11" s="33">
        <f>AP11-AP17</f>
        <v>4.938888888888826E-2</v>
      </c>
      <c r="AS11" s="218">
        <f>AR11^2</f>
        <v>2.4392623456789501E-3</v>
      </c>
      <c r="AT11" s="33"/>
    </row>
    <row r="12" spans="1:46">
      <c r="A12" s="34" t="s">
        <v>56</v>
      </c>
      <c r="B12" s="192">
        <f t="shared" ref="B12:AO12" si="2">(B11-$AP11)^2</f>
        <v>8.5562500000002095E-3</v>
      </c>
      <c r="C12" s="193">
        <f t="shared" si="2"/>
        <v>8.5562500000002095E-3</v>
      </c>
      <c r="D12" s="193">
        <f t="shared" si="2"/>
        <v>2.0306250000000525E-2</v>
      </c>
      <c r="E12" s="193">
        <f t="shared" si="2"/>
        <v>2.3256249999999958E-2</v>
      </c>
      <c r="F12" s="194">
        <f t="shared" si="2"/>
        <v>5.1756249999999615E-2</v>
      </c>
      <c r="G12" s="194">
        <f t="shared" si="2"/>
        <v>3.1506249999999444E-2</v>
      </c>
      <c r="H12" s="194">
        <f t="shared" si="2"/>
        <v>3.3062500000001142E-3</v>
      </c>
      <c r="I12" s="195">
        <f t="shared" si="2"/>
        <v>3.3062500000001142E-3</v>
      </c>
      <c r="J12" s="192">
        <f t="shared" si="2"/>
        <v>5.2562500000002269E-3</v>
      </c>
      <c r="K12" s="193">
        <f t="shared" si="2"/>
        <v>5.2562500000002269E-3</v>
      </c>
      <c r="L12" s="193">
        <f t="shared" si="2"/>
        <v>1.265625000000016E-2</v>
      </c>
      <c r="M12" s="193">
        <f t="shared" si="2"/>
        <v>1.5006249999999687E-2</v>
      </c>
      <c r="N12" s="194">
        <f t="shared" si="2"/>
        <v>4.3056249999999824E-2</v>
      </c>
      <c r="O12" s="194">
        <f t="shared" si="2"/>
        <v>4.7306250000000494E-2</v>
      </c>
      <c r="P12" s="194">
        <f t="shared" si="2"/>
        <v>9.5062500000000286E-3</v>
      </c>
      <c r="Q12" s="195">
        <f t="shared" si="2"/>
        <v>1.5624999999998225E-4</v>
      </c>
      <c r="R12" s="192">
        <f t="shared" si="2"/>
        <v>1.7556250000000075E-2</v>
      </c>
      <c r="S12" s="193">
        <f t="shared" si="2"/>
        <v>2.0306250000000525E-2</v>
      </c>
      <c r="T12" s="193">
        <f t="shared" si="2"/>
        <v>8.5562500000002095E-3</v>
      </c>
      <c r="U12" s="193">
        <f t="shared" si="2"/>
        <v>1.0506249999999825E-2</v>
      </c>
      <c r="V12" s="194">
        <f t="shared" si="2"/>
        <v>3.3062500000001142E-3</v>
      </c>
      <c r="W12" s="194">
        <f t="shared" si="2"/>
        <v>2.2562499999999458E-3</v>
      </c>
      <c r="X12" s="194">
        <f t="shared" si="2"/>
        <v>3.9006249999999215E-2</v>
      </c>
      <c r="Y12" s="195">
        <f t="shared" si="2"/>
        <v>4.3056249999999824E-2</v>
      </c>
      <c r="Z12" s="192">
        <f t="shared" si="2"/>
        <v>1.265625000000016E-2</v>
      </c>
      <c r="AA12" s="193">
        <f t="shared" si="2"/>
        <v>1.5006249999999687E-2</v>
      </c>
      <c r="AB12" s="193">
        <f t="shared" si="2"/>
        <v>5.2562500000002269E-3</v>
      </c>
      <c r="AC12" s="193">
        <f t="shared" si="2"/>
        <v>1.8062500000000363E-3</v>
      </c>
      <c r="AD12" s="194">
        <f t="shared" si="2"/>
        <v>7.6562499999997509E-3</v>
      </c>
      <c r="AE12" s="194">
        <f t="shared" si="2"/>
        <v>1.4062500000001066E-3</v>
      </c>
      <c r="AF12" s="194">
        <f t="shared" si="2"/>
        <v>5.6406250000000338E-2</v>
      </c>
      <c r="AG12" s="195">
        <f t="shared" si="2"/>
        <v>4.3056249999999824E-2</v>
      </c>
      <c r="AH12" s="192">
        <f t="shared" si="2"/>
        <v>1.0506249999999825E-2</v>
      </c>
      <c r="AI12" s="193">
        <f t="shared" si="2"/>
        <v>5.2562500000002269E-3</v>
      </c>
      <c r="AJ12" s="193">
        <f t="shared" si="2"/>
        <v>1.7556250000000075E-2</v>
      </c>
      <c r="AK12" s="193">
        <f t="shared" si="2"/>
        <v>1.5006249999999687E-2</v>
      </c>
      <c r="AL12" s="194">
        <f t="shared" si="2"/>
        <v>4.7306250000000494E-2</v>
      </c>
      <c r="AM12" s="194">
        <f t="shared" si="2"/>
        <v>3.515625E-2</v>
      </c>
      <c r="AN12" s="194">
        <f t="shared" si="2"/>
        <v>2.2562499999999458E-3</v>
      </c>
      <c r="AO12" s="195">
        <f t="shared" si="2"/>
        <v>6.0062500000000879E-3</v>
      </c>
      <c r="AP12" s="33"/>
      <c r="AQ12" s="2"/>
      <c r="AR12" s="2"/>
      <c r="AS12" s="218"/>
      <c r="AT12" s="2"/>
    </row>
    <row r="13" spans="1:46">
      <c r="A13" s="6">
        <v>40</v>
      </c>
      <c r="B13" s="219">
        <v>30.05</v>
      </c>
      <c r="C13" s="219">
        <v>30</v>
      </c>
      <c r="D13" s="219">
        <v>30</v>
      </c>
      <c r="E13" s="219">
        <v>30</v>
      </c>
      <c r="F13" s="219">
        <v>30.01</v>
      </c>
      <c r="G13" s="219">
        <v>30</v>
      </c>
      <c r="H13" s="219">
        <v>30.03</v>
      </c>
      <c r="I13" s="219">
        <v>29.96</v>
      </c>
      <c r="J13" s="219">
        <v>30.01</v>
      </c>
      <c r="K13" s="219">
        <v>30.03</v>
      </c>
      <c r="L13" s="219">
        <v>29.97</v>
      </c>
      <c r="M13" s="219">
        <v>29.96</v>
      </c>
      <c r="N13" s="219">
        <v>30</v>
      </c>
      <c r="O13" s="219">
        <v>30.02</v>
      </c>
      <c r="P13" s="219">
        <v>29.97</v>
      </c>
      <c r="Q13" s="219">
        <v>29.98</v>
      </c>
      <c r="R13" s="219">
        <v>30</v>
      </c>
      <c r="S13" s="219">
        <v>30</v>
      </c>
      <c r="T13" s="219">
        <v>29.97</v>
      </c>
      <c r="U13" s="219">
        <v>29.96</v>
      </c>
      <c r="V13" s="219">
        <v>30.21</v>
      </c>
      <c r="W13" s="219">
        <v>30.17</v>
      </c>
      <c r="X13" s="219">
        <v>30.14</v>
      </c>
      <c r="Y13" s="219">
        <v>30.12</v>
      </c>
      <c r="Z13" s="219">
        <v>30.11</v>
      </c>
      <c r="AA13" s="219">
        <v>30.15</v>
      </c>
      <c r="AB13" s="219">
        <v>30.13</v>
      </c>
      <c r="AC13" s="219">
        <v>30.11</v>
      </c>
      <c r="AD13" s="219">
        <v>30.18</v>
      </c>
      <c r="AE13" s="219">
        <v>30.15</v>
      </c>
      <c r="AF13" s="219">
        <v>30.15</v>
      </c>
      <c r="AG13" s="219">
        <v>30.11</v>
      </c>
      <c r="AH13" s="219">
        <v>30.19</v>
      </c>
      <c r="AI13" s="219">
        <v>30.15</v>
      </c>
      <c r="AJ13" s="219">
        <v>30.12</v>
      </c>
      <c r="AK13" s="219">
        <v>30.13</v>
      </c>
      <c r="AL13" s="219">
        <v>30.18</v>
      </c>
      <c r="AM13" s="219">
        <v>30.13</v>
      </c>
      <c r="AN13" s="219">
        <v>30.13</v>
      </c>
      <c r="AO13" s="219">
        <v>30.1</v>
      </c>
      <c r="AP13" s="33">
        <f>AVERAGE(B13:AK13)</f>
        <v>30.062222222222221</v>
      </c>
      <c r="AQ13" s="2" t="s">
        <v>119</v>
      </c>
      <c r="AR13" s="33">
        <f>AP13-AP17</f>
        <v>-2.0888888888890733E-2</v>
      </c>
      <c r="AS13" s="218">
        <f>AR13^2</f>
        <v>4.3634567901242272E-4</v>
      </c>
      <c r="AT13" s="2"/>
    </row>
    <row r="14" spans="1:46">
      <c r="A14" s="6" t="s">
        <v>120</v>
      </c>
      <c r="B14" s="220">
        <f t="shared" ref="B14:AO14" si="3">(B13-$AP13)^2</f>
        <v>1.4938271604934258E-4</v>
      </c>
      <c r="C14" s="220">
        <f t="shared" si="3"/>
        <v>3.871604938271489E-3</v>
      </c>
      <c r="D14" s="220">
        <f t="shared" si="3"/>
        <v>3.871604938271489E-3</v>
      </c>
      <c r="E14" s="220">
        <f t="shared" si="3"/>
        <v>3.871604938271489E-3</v>
      </c>
      <c r="F14" s="220">
        <f t="shared" si="3"/>
        <v>2.7271604938269001E-3</v>
      </c>
      <c r="G14" s="220">
        <f t="shared" si="3"/>
        <v>3.871604938271489E-3</v>
      </c>
      <c r="H14" s="220">
        <f t="shared" si="3"/>
        <v>1.0382716049381383E-3</v>
      </c>
      <c r="I14" s="220">
        <f t="shared" si="3"/>
        <v>1.0449382716049017E-2</v>
      </c>
      <c r="J14" s="220">
        <f t="shared" si="3"/>
        <v>2.7271604938269001E-3</v>
      </c>
      <c r="K14" s="220">
        <f t="shared" si="3"/>
        <v>1.0382716049381383E-3</v>
      </c>
      <c r="L14" s="220">
        <f t="shared" si="3"/>
        <v>8.5049382716049764E-3</v>
      </c>
      <c r="M14" s="220">
        <f t="shared" si="3"/>
        <v>1.0449382716049017E-2</v>
      </c>
      <c r="N14" s="220">
        <f t="shared" si="3"/>
        <v>3.871604938271489E-3</v>
      </c>
      <c r="O14" s="220">
        <f t="shared" si="3"/>
        <v>1.7827160493826735E-3</v>
      </c>
      <c r="P14" s="220">
        <f t="shared" si="3"/>
        <v>8.5049382716049764E-3</v>
      </c>
      <c r="Q14" s="220">
        <f t="shared" si="3"/>
        <v>6.7604938271602702E-3</v>
      </c>
      <c r="R14" s="220">
        <f t="shared" si="3"/>
        <v>3.871604938271489E-3</v>
      </c>
      <c r="S14" s="220">
        <f t="shared" si="3"/>
        <v>3.871604938271489E-3</v>
      </c>
      <c r="T14" s="220">
        <f t="shared" si="3"/>
        <v>8.5049382716049764E-3</v>
      </c>
      <c r="U14" s="220">
        <f t="shared" si="3"/>
        <v>1.0449382716049017E-2</v>
      </c>
      <c r="V14" s="220">
        <f t="shared" si="3"/>
        <v>2.18382716049388E-2</v>
      </c>
      <c r="W14" s="220">
        <f t="shared" si="3"/>
        <v>1.1616049382716619E-2</v>
      </c>
      <c r="X14" s="220">
        <f t="shared" si="3"/>
        <v>6.0493827160496162E-3</v>
      </c>
      <c r="Y14" s="220">
        <f t="shared" si="3"/>
        <v>3.3382716049384941E-3</v>
      </c>
      <c r="Z14" s="220">
        <f t="shared" si="3"/>
        <v>2.2827160493827507E-3</v>
      </c>
      <c r="AA14" s="220">
        <f t="shared" si="3"/>
        <v>7.704938271604852E-3</v>
      </c>
      <c r="AB14" s="220">
        <f t="shared" si="3"/>
        <v>4.5938271604938187E-3</v>
      </c>
      <c r="AC14" s="220">
        <f t="shared" si="3"/>
        <v>2.2827160493827507E-3</v>
      </c>
      <c r="AD14" s="220">
        <f t="shared" si="3"/>
        <v>1.3871604938271758E-2</v>
      </c>
      <c r="AE14" s="220">
        <f t="shared" si="3"/>
        <v>7.704938271604852E-3</v>
      </c>
      <c r="AF14" s="220">
        <f t="shared" si="3"/>
        <v>7.704938271604852E-3</v>
      </c>
      <c r="AG14" s="220">
        <f t="shared" si="3"/>
        <v>2.2827160493827507E-3</v>
      </c>
      <c r="AH14" s="220">
        <f t="shared" si="3"/>
        <v>1.6327160493827726E-2</v>
      </c>
      <c r="AI14" s="220">
        <f t="shared" si="3"/>
        <v>7.704938271604852E-3</v>
      </c>
      <c r="AJ14" s="220">
        <f t="shared" si="3"/>
        <v>3.3382716049384941E-3</v>
      </c>
      <c r="AK14" s="220">
        <f t="shared" si="3"/>
        <v>4.5938271604938187E-3</v>
      </c>
      <c r="AL14" s="220">
        <f t="shared" si="3"/>
        <v>1.3871604938271758E-2</v>
      </c>
      <c r="AM14" s="220">
        <f t="shared" si="3"/>
        <v>4.5938271604938187E-3</v>
      </c>
      <c r="AN14" s="220">
        <f t="shared" si="3"/>
        <v>4.5938271604938187E-3</v>
      </c>
      <c r="AO14" s="220">
        <f t="shared" si="3"/>
        <v>1.4271604938273382E-3</v>
      </c>
      <c r="AP14" s="33"/>
      <c r="AQ14" s="2"/>
      <c r="AR14" s="2"/>
      <c r="AS14" s="218"/>
      <c r="AT14" s="2"/>
    </row>
    <row r="15" spans="1:46">
      <c r="A15" s="6">
        <v>60</v>
      </c>
      <c r="B15" s="219">
        <v>30</v>
      </c>
      <c r="C15" s="219">
        <v>30</v>
      </c>
      <c r="D15" s="219">
        <v>29.95</v>
      </c>
      <c r="E15" s="219">
        <v>29.95</v>
      </c>
      <c r="F15" s="219">
        <v>29.95</v>
      </c>
      <c r="G15" s="219">
        <v>29.97</v>
      </c>
      <c r="H15" s="219">
        <v>29.96</v>
      </c>
      <c r="I15" s="219">
        <v>29.87</v>
      </c>
      <c r="J15" s="219">
        <v>29.97</v>
      </c>
      <c r="K15" s="219">
        <v>29.96</v>
      </c>
      <c r="L15" s="219">
        <v>29.92</v>
      </c>
      <c r="M15" s="219">
        <v>29.92</v>
      </c>
      <c r="N15" s="219">
        <v>29.99</v>
      </c>
      <c r="O15" s="219">
        <v>29.98</v>
      </c>
      <c r="P15" s="219">
        <v>29.96</v>
      </c>
      <c r="Q15" s="219">
        <v>29.96</v>
      </c>
      <c r="R15" s="219">
        <v>29.97</v>
      </c>
      <c r="S15" s="219">
        <v>29.98</v>
      </c>
      <c r="T15" s="219">
        <v>29.95</v>
      </c>
      <c r="U15" s="219">
        <v>29.94</v>
      </c>
      <c r="V15" s="219">
        <v>30.36</v>
      </c>
      <c r="W15" s="219">
        <v>30.28</v>
      </c>
      <c r="X15" s="219">
        <v>30.14</v>
      </c>
      <c r="Y15" s="219">
        <v>30.23</v>
      </c>
      <c r="Z15" s="219">
        <v>30.34</v>
      </c>
      <c r="AA15" s="219">
        <v>30.26</v>
      </c>
      <c r="AB15" s="219">
        <v>30.15</v>
      </c>
      <c r="AC15" s="219">
        <v>30.21</v>
      </c>
      <c r="AD15" s="219">
        <v>30.33</v>
      </c>
      <c r="AE15" s="219">
        <v>30.27</v>
      </c>
      <c r="AF15" s="219">
        <v>30.15</v>
      </c>
      <c r="AG15" s="219">
        <v>30.19</v>
      </c>
      <c r="AH15" s="219">
        <v>30.35</v>
      </c>
      <c r="AI15" s="219">
        <v>30.27</v>
      </c>
      <c r="AJ15" s="219">
        <v>30.14</v>
      </c>
      <c r="AK15" s="219">
        <v>30.22</v>
      </c>
      <c r="AL15" s="219">
        <v>30.35</v>
      </c>
      <c r="AM15" s="219">
        <v>30.29</v>
      </c>
      <c r="AN15" s="219">
        <v>30.15</v>
      </c>
      <c r="AO15" s="219">
        <v>30.21</v>
      </c>
      <c r="AP15" s="33">
        <f>AVERAGE(B15:AK15)</f>
        <v>30.084444444444451</v>
      </c>
      <c r="AQ15" s="2" t="s">
        <v>121</v>
      </c>
      <c r="AR15" s="33">
        <f>AP15-AP17</f>
        <v>1.3333333333385156E-3</v>
      </c>
      <c r="AS15" s="218">
        <f>AR15^2</f>
        <v>1.7777777777915971E-6</v>
      </c>
      <c r="AT15" s="2"/>
    </row>
    <row r="16" spans="1:46">
      <c r="A16" s="6" t="s">
        <v>122</v>
      </c>
      <c r="B16" s="220">
        <f t="shared" ref="B16:AO16" si="4">(B15-$AP15)^2</f>
        <v>7.1308641975318934E-3</v>
      </c>
      <c r="C16" s="220">
        <f t="shared" si="4"/>
        <v>7.1308641975318934E-3</v>
      </c>
      <c r="D16" s="220">
        <f t="shared" si="4"/>
        <v>1.807530864197714E-2</v>
      </c>
      <c r="E16" s="220">
        <f t="shared" si="4"/>
        <v>1.807530864197714E-2</v>
      </c>
      <c r="F16" s="220">
        <f t="shared" si="4"/>
        <v>1.807530864197714E-2</v>
      </c>
      <c r="G16" s="220">
        <f t="shared" si="4"/>
        <v>1.3097530864199186E-2</v>
      </c>
      <c r="H16" s="220">
        <f t="shared" si="4"/>
        <v>1.5486419753087724E-2</v>
      </c>
      <c r="I16" s="220">
        <f t="shared" si="4"/>
        <v>4.5986419753088606E-2</v>
      </c>
      <c r="J16" s="220">
        <f t="shared" si="4"/>
        <v>1.3097530864199186E-2</v>
      </c>
      <c r="K16" s="220">
        <f t="shared" si="4"/>
        <v>1.5486419753087724E-2</v>
      </c>
      <c r="L16" s="220">
        <f t="shared" si="4"/>
        <v>2.7041975308643419E-2</v>
      </c>
      <c r="M16" s="220">
        <f t="shared" si="4"/>
        <v>2.7041975308643419E-2</v>
      </c>
      <c r="N16" s="220">
        <f t="shared" si="4"/>
        <v>8.9197530864211991E-3</v>
      </c>
      <c r="O16" s="220">
        <f t="shared" si="4"/>
        <v>1.0908641975309826E-2</v>
      </c>
      <c r="P16" s="220">
        <f t="shared" si="4"/>
        <v>1.5486419753087724E-2</v>
      </c>
      <c r="Q16" s="220">
        <f t="shared" si="4"/>
        <v>1.5486419753087724E-2</v>
      </c>
      <c r="R16" s="220">
        <f t="shared" si="4"/>
        <v>1.3097530864199186E-2</v>
      </c>
      <c r="S16" s="220">
        <f t="shared" si="4"/>
        <v>1.0908641975309826E-2</v>
      </c>
      <c r="T16" s="220">
        <f t="shared" si="4"/>
        <v>1.807530864197714E-2</v>
      </c>
      <c r="U16" s="220">
        <f t="shared" si="4"/>
        <v>2.0864197530865589E-2</v>
      </c>
      <c r="V16" s="220">
        <f t="shared" si="4"/>
        <v>7.593086419752719E-2</v>
      </c>
      <c r="W16" s="220">
        <f t="shared" si="4"/>
        <v>3.8241975308640035E-2</v>
      </c>
      <c r="X16" s="220">
        <f t="shared" si="4"/>
        <v>3.0864197530858055E-3</v>
      </c>
      <c r="Y16" s="220">
        <f t="shared" si="4"/>
        <v>2.118641975308477E-2</v>
      </c>
      <c r="Z16" s="220">
        <f t="shared" si="4"/>
        <v>6.5308641975305448E-2</v>
      </c>
      <c r="AA16" s="220">
        <f t="shared" si="4"/>
        <v>3.0819753086418163E-2</v>
      </c>
      <c r="AB16" s="220">
        <f t="shared" si="4"/>
        <v>4.2975308641965458E-3</v>
      </c>
      <c r="AC16" s="220">
        <f t="shared" si="4"/>
        <v>1.5764197530862882E-2</v>
      </c>
      <c r="AD16" s="220">
        <f t="shared" si="4"/>
        <v>6.0297530864193698E-2</v>
      </c>
      <c r="AE16" s="220">
        <f t="shared" si="4"/>
        <v>3.4430864197528444E-2</v>
      </c>
      <c r="AF16" s="220">
        <f t="shared" si="4"/>
        <v>4.2975308641965458E-3</v>
      </c>
      <c r="AG16" s="220">
        <f t="shared" si="4"/>
        <v>1.1141975308640958E-2</v>
      </c>
      <c r="AH16" s="220">
        <f t="shared" si="4"/>
        <v>7.0519753086417267E-2</v>
      </c>
      <c r="AI16" s="220">
        <f t="shared" si="4"/>
        <v>3.4430864197528444E-2</v>
      </c>
      <c r="AJ16" s="220">
        <f t="shared" si="4"/>
        <v>3.0864197530858055E-3</v>
      </c>
      <c r="AK16" s="220">
        <f t="shared" si="4"/>
        <v>1.8375308641973349E-2</v>
      </c>
      <c r="AL16" s="220">
        <f t="shared" si="4"/>
        <v>7.0519753086417267E-2</v>
      </c>
      <c r="AM16" s="220">
        <f t="shared" si="4"/>
        <v>4.225308641975023E-2</v>
      </c>
      <c r="AN16" s="220">
        <f t="shared" si="4"/>
        <v>4.2975308641965458E-3</v>
      </c>
      <c r="AO16" s="220">
        <f t="shared" si="4"/>
        <v>1.5764197530862882E-2</v>
      </c>
      <c r="AP16" s="33"/>
      <c r="AQ16" s="2"/>
      <c r="AR16" s="2"/>
      <c r="AS16" s="218"/>
      <c r="AT16" s="2"/>
    </row>
    <row r="17" spans="1:46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41" t="s">
        <v>57</v>
      </c>
      <c r="AN17" s="237"/>
      <c r="AO17" s="237"/>
      <c r="AP17" s="33">
        <f>AVERAGE(AP7:AP15)</f>
        <v>30.083111111111112</v>
      </c>
      <c r="AQ17" s="2" t="s">
        <v>58</v>
      </c>
      <c r="AR17" s="2"/>
      <c r="AS17" s="2"/>
      <c r="AT17" s="2"/>
    </row>
    <row r="18" spans="1:46">
      <c r="A18" s="196" t="s">
        <v>59</v>
      </c>
      <c r="B18" s="197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</row>
    <row r="19" spans="1:46">
      <c r="A19" s="198" t="s">
        <v>60</v>
      </c>
      <c r="B19" s="199">
        <f>(AP22*AS7)+(AP22*AS9)+(AP22*AS11)+(AP22*AS13)+(AP22*AS15)</f>
        <v>0.20423086419754266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 t="s">
        <v>61</v>
      </c>
      <c r="AM19" s="241" t="s">
        <v>62</v>
      </c>
      <c r="AN19" s="237"/>
      <c r="AO19" s="237"/>
      <c r="AP19" s="2">
        <f>COUNT(AP7:AP15)</f>
        <v>5</v>
      </c>
      <c r="AQ19" s="2"/>
      <c r="AR19" s="2"/>
      <c r="AS19" s="2"/>
      <c r="AT19" s="2"/>
    </row>
    <row r="20" spans="1:46">
      <c r="A20" s="198" t="s">
        <v>63</v>
      </c>
      <c r="B20" s="199">
        <f>(B19)/(B21)</f>
        <v>5.1057716049385665E-2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 t="s">
        <v>64</v>
      </c>
      <c r="AM20" s="241" t="s">
        <v>65</v>
      </c>
      <c r="AN20" s="237"/>
      <c r="AO20" s="237"/>
      <c r="AP20" s="2">
        <f>AP22*AP19</f>
        <v>200</v>
      </c>
      <c r="AQ20" s="2"/>
      <c r="AR20" s="2"/>
      <c r="AS20" s="2"/>
      <c r="AT20" s="2"/>
    </row>
    <row r="21" spans="1:46">
      <c r="A21" s="200" t="s">
        <v>66</v>
      </c>
      <c r="B21" s="201">
        <f>AP19-1</f>
        <v>4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</row>
    <row r="22" spans="1:46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2" t="s">
        <v>67</v>
      </c>
      <c r="AM22" s="241" t="s">
        <v>68</v>
      </c>
      <c r="AN22" s="237"/>
      <c r="AO22" s="237"/>
      <c r="AP22" s="123">
        <f>COUNT(B7:AO7)</f>
        <v>40</v>
      </c>
      <c r="AQ22" s="2"/>
      <c r="AR22" s="2"/>
      <c r="AS22" s="2"/>
      <c r="AT22" s="2"/>
    </row>
    <row r="23" spans="1:46">
      <c r="A23" s="196" t="s">
        <v>69</v>
      </c>
      <c r="B23" s="197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</row>
    <row r="24" spans="1:46">
      <c r="A24" s="198" t="s">
        <v>70</v>
      </c>
      <c r="B24" s="199">
        <f>SUM(B25:B29)</f>
        <v>2.6367222222222173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</row>
    <row r="25" spans="1:46">
      <c r="A25" s="202" t="s">
        <v>71</v>
      </c>
      <c r="B25" s="203">
        <f>SUM(B8:AO8)</f>
        <v>9.4644444444445891E-2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</row>
    <row r="26" spans="1:46">
      <c r="A26" s="202" t="s">
        <v>72</v>
      </c>
      <c r="B26" s="203">
        <f>SUM(B10:AO10)</f>
        <v>0.61504567901234752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</row>
    <row r="27" spans="1:46">
      <c r="A27" s="202" t="s">
        <v>73</v>
      </c>
      <c r="B27" s="203">
        <f>SUM(B12:AO12)</f>
        <v>0.7156000000000009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</row>
    <row r="28" spans="1:46">
      <c r="A28" s="202" t="s">
        <v>123</v>
      </c>
      <c r="B28" s="203">
        <f>SUM(B14:AO14)</f>
        <v>0.24790864197530821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</row>
    <row r="29" spans="1:46">
      <c r="A29" s="202" t="s">
        <v>124</v>
      </c>
      <c r="B29" s="203">
        <f>SUM(B16:AO16)</f>
        <v>0.96352345679011486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</row>
    <row r="30" spans="1:46">
      <c r="A30" s="198" t="s">
        <v>74</v>
      </c>
      <c r="B30" s="199">
        <f>B24/B31</f>
        <v>1.3521652421652396E-2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</row>
    <row r="31" spans="1:46">
      <c r="A31" s="200" t="s">
        <v>75</v>
      </c>
      <c r="B31" s="204">
        <f>AP20-AP19</f>
        <v>195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</row>
    <row r="32" spans="1:46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</row>
    <row r="33" spans="1:46">
      <c r="A33" s="196" t="s">
        <v>76</v>
      </c>
      <c r="B33" s="88" t="s">
        <v>77</v>
      </c>
      <c r="C33" s="88"/>
      <c r="D33" s="88" t="s">
        <v>78</v>
      </c>
      <c r="E33" s="88" t="s">
        <v>79</v>
      </c>
      <c r="F33" s="88"/>
      <c r="G33" s="88"/>
      <c r="H33" s="88"/>
      <c r="I33" s="88" t="s">
        <v>80</v>
      </c>
      <c r="J33" s="88"/>
      <c r="K33" s="197"/>
      <c r="L33" s="205">
        <f>B34-A45</f>
        <v>1.3580342433240773</v>
      </c>
      <c r="M33" s="2" t="s">
        <v>81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</row>
    <row r="34" spans="1:46">
      <c r="A34" s="198" t="s">
        <v>82</v>
      </c>
      <c r="B34" s="206">
        <f>B20/B30</f>
        <v>3.7759967833240773</v>
      </c>
      <c r="C34" s="2"/>
      <c r="D34" s="2" t="s">
        <v>83</v>
      </c>
      <c r="E34" s="2" t="s">
        <v>84</v>
      </c>
      <c r="F34" s="2"/>
      <c r="G34" s="2"/>
      <c r="H34" s="2"/>
      <c r="I34" s="2" t="s">
        <v>85</v>
      </c>
      <c r="J34" s="2"/>
      <c r="K34" s="207"/>
      <c r="L34" s="205">
        <f>A45-B34</f>
        <v>-1.3580342433240773</v>
      </c>
      <c r="M34" s="2" t="s">
        <v>86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</row>
    <row r="35" spans="1:46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</row>
    <row r="36" spans="1:4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</row>
    <row r="37" spans="1:46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</row>
    <row r="38" spans="1:46">
      <c r="A38" s="208"/>
      <c r="B38" s="208"/>
      <c r="C38" s="208"/>
      <c r="D38" s="208"/>
      <c r="E38" s="208"/>
      <c r="F38" s="72"/>
      <c r="G38" s="7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</row>
    <row r="39" spans="1:46">
      <c r="A39" s="72"/>
      <c r="B39" s="72"/>
      <c r="C39" s="72"/>
      <c r="D39" s="72"/>
      <c r="E39" s="72"/>
      <c r="F39" s="72"/>
      <c r="G39" s="7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</row>
    <row r="40" spans="1:46">
      <c r="A40" s="31"/>
      <c r="B40" s="31"/>
      <c r="C40" s="31"/>
      <c r="D40" s="31"/>
      <c r="E40" s="31"/>
      <c r="F40" s="31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</row>
    <row r="41" spans="1:46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</row>
    <row r="42" spans="1:46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</row>
    <row r="43" spans="1:46">
      <c r="A43" s="196" t="s">
        <v>87</v>
      </c>
      <c r="B43" s="88"/>
      <c r="C43" s="88"/>
      <c r="D43" s="88"/>
      <c r="E43" s="197"/>
      <c r="F43" s="221" t="s">
        <v>125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</row>
    <row r="44" spans="1:46">
      <c r="A44" s="198" t="s">
        <v>89</v>
      </c>
      <c r="B44" s="2" t="s">
        <v>90</v>
      </c>
      <c r="C44" s="2">
        <f>B21</f>
        <v>4</v>
      </c>
      <c r="D44" s="2" t="s">
        <v>91</v>
      </c>
      <c r="E44" s="207">
        <f>B31</f>
        <v>195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</row>
    <row r="45" spans="1:46">
      <c r="A45" s="210">
        <v>2.41796254</v>
      </c>
      <c r="B45" s="3"/>
      <c r="C45" s="3"/>
      <c r="D45" s="3"/>
      <c r="E45" s="21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</row>
    <row r="46" spans="1: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</row>
    <row r="47" spans="1:46">
      <c r="A47" s="196" t="s">
        <v>92</v>
      </c>
      <c r="B47" s="88"/>
      <c r="C47" s="88"/>
      <c r="D47" s="88"/>
      <c r="E47" s="88"/>
      <c r="F47" s="88"/>
      <c r="G47" s="88"/>
      <c r="H47" s="197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</row>
    <row r="48" spans="1:46">
      <c r="A48" s="222">
        <f>(B19)/(B19+B24)</f>
        <v>7.1888150907454609E-2</v>
      </c>
      <c r="B48" s="2"/>
      <c r="C48" s="2"/>
      <c r="D48" s="2"/>
      <c r="E48" s="2"/>
      <c r="F48" s="2"/>
      <c r="G48" s="2"/>
      <c r="H48" s="207"/>
      <c r="I48" s="2">
        <v>0.01</v>
      </c>
      <c r="J48" s="2" t="s">
        <v>93</v>
      </c>
      <c r="K48" s="2"/>
      <c r="L48" s="209" t="s">
        <v>94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</row>
    <row r="49" spans="1:46">
      <c r="A49" s="212">
        <f>100*A48</f>
        <v>7.1888150907454609</v>
      </c>
      <c r="B49" s="2" t="s">
        <v>95</v>
      </c>
      <c r="C49" s="2"/>
      <c r="D49" s="2"/>
      <c r="E49" s="2"/>
      <c r="F49" s="2"/>
      <c r="G49" s="2"/>
      <c r="H49" s="207"/>
      <c r="I49" s="2">
        <v>0.06</v>
      </c>
      <c r="J49" s="2" t="s">
        <v>96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</row>
    <row r="50" spans="1:46">
      <c r="A50" s="213" t="s">
        <v>97</v>
      </c>
      <c r="B50" s="214" t="s">
        <v>98</v>
      </c>
      <c r="C50" s="3" t="s">
        <v>99</v>
      </c>
      <c r="D50" s="3"/>
      <c r="E50" s="3"/>
      <c r="F50" s="3"/>
      <c r="G50" s="3"/>
      <c r="H50" s="211"/>
      <c r="I50" s="2">
        <v>0.14000000000000001</v>
      </c>
      <c r="J50" s="2" t="s">
        <v>100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</row>
    <row r="51" spans="1:46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</row>
    <row r="52" spans="1:46">
      <c r="A52" s="196" t="s">
        <v>101</v>
      </c>
      <c r="B52" s="88" t="s">
        <v>102</v>
      </c>
      <c r="C52" s="88"/>
      <c r="D52" s="88"/>
      <c r="E52" s="88"/>
      <c r="F52" s="88"/>
      <c r="G52" s="88"/>
      <c r="H52" s="197"/>
      <c r="I52" s="2">
        <v>0.1</v>
      </c>
      <c r="J52" s="2" t="s">
        <v>93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</row>
    <row r="53" spans="1:46">
      <c r="A53" s="222">
        <f>SQRT(A48^2)/(1-(A48^2))</f>
        <v>7.2261592039934652E-2</v>
      </c>
      <c r="B53" s="1" t="s">
        <v>126</v>
      </c>
      <c r="C53" s="2"/>
      <c r="D53" s="2"/>
      <c r="E53" s="2"/>
      <c r="F53" s="2"/>
      <c r="G53" s="2"/>
      <c r="H53" s="207"/>
      <c r="I53" s="2">
        <v>0.25</v>
      </c>
      <c r="J53" s="2" t="s">
        <v>96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</row>
    <row r="54" spans="1:46">
      <c r="A54" s="213"/>
      <c r="B54" s="3"/>
      <c r="C54" s="3"/>
      <c r="D54" s="3"/>
      <c r="E54" s="3"/>
      <c r="F54" s="3"/>
      <c r="G54" s="3"/>
      <c r="H54" s="211"/>
      <c r="I54" s="2">
        <v>0.4</v>
      </c>
      <c r="J54" s="2" t="s">
        <v>100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</row>
    <row r="55" spans="1:46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</row>
    <row r="56" spans="1:46">
      <c r="A56" s="196" t="s">
        <v>104</v>
      </c>
      <c r="B56" s="88" t="s">
        <v>105</v>
      </c>
      <c r="C56" s="88"/>
      <c r="D56" s="88"/>
      <c r="E56" s="88"/>
      <c r="F56" s="88"/>
      <c r="G56" s="88"/>
      <c r="H56" s="197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</row>
    <row r="57" spans="1:46">
      <c r="A57" s="222">
        <f>(B19-(B21*B30))/(B19+B24+B30)</f>
        <v>5.2599608771410712E-2</v>
      </c>
      <c r="B57" s="1" t="s">
        <v>103</v>
      </c>
      <c r="C57" s="2"/>
      <c r="D57" s="2"/>
      <c r="E57" s="2"/>
      <c r="F57" s="2"/>
      <c r="G57" s="2"/>
      <c r="H57" s="207"/>
      <c r="I57" s="2">
        <v>0.01</v>
      </c>
      <c r="J57" s="2" t="s">
        <v>93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</row>
    <row r="58" spans="1:46">
      <c r="A58" s="198"/>
      <c r="B58" s="2"/>
      <c r="C58" s="2"/>
      <c r="D58" s="2"/>
      <c r="E58" s="2"/>
      <c r="F58" s="2"/>
      <c r="G58" s="2"/>
      <c r="H58" s="207"/>
      <c r="I58" s="2">
        <v>0.06</v>
      </c>
      <c r="J58" s="2" t="s">
        <v>96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</row>
    <row r="59" spans="1:46">
      <c r="A59" s="215" t="s">
        <v>106</v>
      </c>
      <c r="B59" s="3"/>
      <c r="C59" s="3"/>
      <c r="D59" s="3"/>
      <c r="E59" s="3"/>
      <c r="F59" s="3"/>
      <c r="G59" s="3"/>
      <c r="H59" s="211"/>
      <c r="I59" s="2">
        <v>0.14000000000000001</v>
      </c>
      <c r="J59" s="2" t="s">
        <v>100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</row>
    <row r="60" spans="1:46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</row>
    <row r="61" spans="1:46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</row>
    <row r="62" spans="1:46">
      <c r="A62" s="2" t="s">
        <v>107</v>
      </c>
      <c r="B62" s="2" t="s">
        <v>108</v>
      </c>
      <c r="C62" s="2"/>
      <c r="F62" s="2"/>
      <c r="G62" s="209" t="s">
        <v>109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</row>
    <row r="63" spans="1:46">
      <c r="B63" s="2"/>
      <c r="C63" s="2"/>
      <c r="D63" s="2" t="s">
        <v>110</v>
      </c>
      <c r="E63" s="33">
        <f>B30/AP22</f>
        <v>3.3804131054130987E-4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</row>
    <row r="64" spans="1:46">
      <c r="A64" s="2" t="s">
        <v>111</v>
      </c>
      <c r="B64" s="33">
        <f>E64/SQRT(E63)</f>
        <v>1.8734163062842724</v>
      </c>
      <c r="C64" s="2"/>
      <c r="D64" s="2" t="s">
        <v>112</v>
      </c>
      <c r="E64" s="33">
        <f>AP11-AP9</f>
        <v>3.4444444444446276E-2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</row>
    <row r="65" spans="1:46">
      <c r="A65" s="2" t="s">
        <v>113</v>
      </c>
      <c r="B65" s="33">
        <f>E65/SQRT(E63)</f>
        <v>3.2482621439605337</v>
      </c>
      <c r="C65" s="2"/>
      <c r="D65" s="2" t="s">
        <v>112</v>
      </c>
      <c r="E65" s="33">
        <f>AP9-AP7</f>
        <v>5.9722222222223564E-2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</row>
    <row r="66" spans="1:46">
      <c r="A66" s="2" t="s">
        <v>114</v>
      </c>
      <c r="B66" s="33">
        <f>E66/SQRT(E63)</f>
        <v>5.1216784502448061</v>
      </c>
      <c r="C66" s="2"/>
      <c r="D66" s="2" t="s">
        <v>112</v>
      </c>
      <c r="E66" s="33">
        <f>AP11-AP7</f>
        <v>9.416666666666984E-2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</row>
    <row r="67" spans="1:46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</row>
    <row r="68" spans="1:46">
      <c r="A68" s="2" t="s">
        <v>115</v>
      </c>
      <c r="B68" s="216" t="s">
        <v>116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</row>
    <row r="69" spans="1:46">
      <c r="A69" s="2" t="s">
        <v>127</v>
      </c>
      <c r="B69" s="33">
        <v>3.89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</row>
    <row r="70" spans="1:46">
      <c r="A70" s="217" t="s">
        <v>117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</row>
    <row r="71" spans="1:46">
      <c r="A71" s="209" t="s">
        <v>118</v>
      </c>
      <c r="B71" s="2">
        <v>3.895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</row>
    <row r="72" spans="1:46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</row>
    <row r="73" spans="1:46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</row>
    <row r="74" spans="1:46">
      <c r="A74" s="57" t="s">
        <v>128</v>
      </c>
      <c r="C74" s="57" t="s">
        <v>129</v>
      </c>
      <c r="E74" s="2" t="s">
        <v>112</v>
      </c>
      <c r="F74" s="2" t="s">
        <v>108</v>
      </c>
      <c r="G74" s="2"/>
      <c r="H74" s="2"/>
      <c r="I74" s="2" t="s">
        <v>110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</row>
    <row r="75" spans="1:46">
      <c r="A75" s="178">
        <v>30</v>
      </c>
      <c r="B75" s="223">
        <f>AP7</f>
        <v>30.03833333333333</v>
      </c>
      <c r="C75" s="178">
        <v>40</v>
      </c>
      <c r="D75" s="224">
        <f>AP13</f>
        <v>30.062222222222221</v>
      </c>
      <c r="E75" s="33">
        <f t="shared" ref="E75:E84" si="5">ABS(D75-B75)</f>
        <v>2.3888888888890847E-2</v>
      </c>
      <c r="F75" s="225">
        <f t="shared" ref="F75:F84" si="6">E75/SQRT(I75)</f>
        <v>1.2993048575842909</v>
      </c>
      <c r="G75" s="2"/>
      <c r="H75" s="2"/>
      <c r="I75" s="226">
        <f>E63</f>
        <v>3.3804131054130987E-4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</row>
    <row r="76" spans="1:46">
      <c r="A76" s="178">
        <v>30</v>
      </c>
      <c r="B76" s="223">
        <f>AP7</f>
        <v>30.03833333333333</v>
      </c>
      <c r="C76" s="227">
        <v>50</v>
      </c>
      <c r="D76" s="224">
        <f>AP9</f>
        <v>30.098055555555554</v>
      </c>
      <c r="E76" s="33">
        <f t="shared" si="5"/>
        <v>5.9722222222223564E-2</v>
      </c>
      <c r="F76" s="225">
        <f t="shared" si="6"/>
        <v>3.2482621439605337</v>
      </c>
      <c r="G76" s="2"/>
      <c r="H76" s="2"/>
      <c r="I76" s="26">
        <f>I75</f>
        <v>3.3804131054130987E-4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</row>
    <row r="77" spans="1:46">
      <c r="A77" s="178">
        <v>30</v>
      </c>
      <c r="B77" s="223">
        <f>AP7</f>
        <v>30.03833333333333</v>
      </c>
      <c r="C77" s="228">
        <v>60</v>
      </c>
      <c r="D77" s="224">
        <f>AP15</f>
        <v>30.084444444444451</v>
      </c>
      <c r="E77" s="33">
        <f t="shared" si="5"/>
        <v>4.6111111111120096E-2</v>
      </c>
      <c r="F77" s="225">
        <f t="shared" si="6"/>
        <v>2.5079605390583328</v>
      </c>
      <c r="G77" s="2"/>
      <c r="H77" s="2"/>
      <c r="I77" s="26">
        <f>I75</f>
        <v>3.3804131054130987E-4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</row>
    <row r="78" spans="1:46">
      <c r="A78" s="178">
        <v>30</v>
      </c>
      <c r="B78" s="223">
        <f>AP7</f>
        <v>30.03833333333333</v>
      </c>
      <c r="C78" s="229">
        <v>70</v>
      </c>
      <c r="D78" s="223">
        <f>AP11</f>
        <v>30.1325</v>
      </c>
      <c r="E78" s="33">
        <f t="shared" si="5"/>
        <v>9.416666666666984E-2</v>
      </c>
      <c r="F78" s="225">
        <f t="shared" si="6"/>
        <v>5.1216784502448061</v>
      </c>
      <c r="G78" s="2"/>
      <c r="H78" s="2"/>
      <c r="I78" s="226">
        <f>I75</f>
        <v>3.3804131054130987E-4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</row>
    <row r="79" spans="1:46">
      <c r="A79" s="227">
        <v>40</v>
      </c>
      <c r="B79" s="223">
        <f>AP13</f>
        <v>30.062222222222221</v>
      </c>
      <c r="C79" s="227">
        <v>50</v>
      </c>
      <c r="D79" s="224">
        <f>AP9</f>
        <v>30.098055555555554</v>
      </c>
      <c r="E79" s="33">
        <f t="shared" si="5"/>
        <v>3.5833333333332718E-2</v>
      </c>
      <c r="F79" s="225">
        <f t="shared" si="6"/>
        <v>1.948957286376243</v>
      </c>
      <c r="G79" s="2"/>
      <c r="H79" s="2"/>
      <c r="I79" s="226">
        <f>I75</f>
        <v>3.3804131054130987E-4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>
      <c r="A80" s="227">
        <v>40</v>
      </c>
      <c r="B80" s="223">
        <f>AP13</f>
        <v>30.062222222222221</v>
      </c>
      <c r="C80" s="228">
        <v>60</v>
      </c>
      <c r="D80" s="224">
        <f>AP15</f>
        <v>30.084444444444451</v>
      </c>
      <c r="E80" s="33">
        <f t="shared" si="5"/>
        <v>2.2222222222229249E-2</v>
      </c>
      <c r="F80" s="225">
        <f t="shared" si="6"/>
        <v>1.2086556814740421</v>
      </c>
      <c r="G80" s="2"/>
      <c r="H80" s="2"/>
      <c r="I80" s="226">
        <f>I75</f>
        <v>3.3804131054130987E-4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1:46">
      <c r="A81" s="227">
        <v>40</v>
      </c>
      <c r="B81" s="223">
        <f>AP13</f>
        <v>30.062222222222221</v>
      </c>
      <c r="C81" s="229">
        <v>70</v>
      </c>
      <c r="D81" s="223">
        <f>AP11</f>
        <v>30.1325</v>
      </c>
      <c r="E81" s="33">
        <f t="shared" si="5"/>
        <v>7.0277777777778994E-2</v>
      </c>
      <c r="F81" s="225">
        <f t="shared" si="6"/>
        <v>3.8223735926605156</v>
      </c>
      <c r="G81" s="2"/>
      <c r="H81" s="2"/>
      <c r="I81" s="226">
        <f>I75</f>
        <v>3.3804131054130987E-4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1:46">
      <c r="A82" s="229">
        <v>50</v>
      </c>
      <c r="B82" s="223">
        <f>AP9</f>
        <v>30.098055555555554</v>
      </c>
      <c r="C82" s="228">
        <v>60</v>
      </c>
      <c r="D82" s="224">
        <f>AP15</f>
        <v>30.084444444444451</v>
      </c>
      <c r="E82" s="33">
        <f t="shared" si="5"/>
        <v>1.3611111111103469E-2</v>
      </c>
      <c r="F82" s="225">
        <f t="shared" si="6"/>
        <v>0.74030160490220098</v>
      </c>
      <c r="G82" s="2"/>
      <c r="H82" s="2"/>
      <c r="I82" s="226">
        <f>I75</f>
        <v>3.3804131054130987E-4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1:46">
      <c r="A83" s="229">
        <v>50</v>
      </c>
      <c r="B83" s="223">
        <f>AP9</f>
        <v>30.098055555555554</v>
      </c>
      <c r="C83" s="229">
        <v>70</v>
      </c>
      <c r="D83" s="223">
        <f>AP11</f>
        <v>30.1325</v>
      </c>
      <c r="E83" s="33">
        <f t="shared" si="5"/>
        <v>3.4444444444446276E-2</v>
      </c>
      <c r="F83" s="225">
        <f t="shared" si="6"/>
        <v>1.8734163062842724</v>
      </c>
      <c r="G83" s="2"/>
      <c r="H83" s="2"/>
      <c r="I83" s="226">
        <f>I75</f>
        <v>3.3804131054130987E-4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1:46">
      <c r="A84" s="230">
        <v>60</v>
      </c>
      <c r="B84" s="223">
        <f>AP15</f>
        <v>30.084444444444451</v>
      </c>
      <c r="C84" s="229">
        <v>70</v>
      </c>
      <c r="D84" s="223">
        <f>AP11</f>
        <v>30.1325</v>
      </c>
      <c r="E84" s="33">
        <f t="shared" si="5"/>
        <v>4.8055555555549745E-2</v>
      </c>
      <c r="F84" s="225">
        <f t="shared" si="6"/>
        <v>2.6137179111864732</v>
      </c>
      <c r="G84" s="2"/>
      <c r="H84" s="2"/>
      <c r="I84" s="226">
        <f>I75</f>
        <v>3.3804131054130987E-4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</row>
    <row r="85" spans="1:46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</row>
    <row r="86" spans="1:4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</row>
    <row r="87" spans="1:46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</row>
    <row r="88" spans="1:46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</row>
    <row r="89" spans="1:46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</row>
    <row r="90" spans="1:46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</row>
    <row r="91" spans="1:46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</row>
    <row r="92" spans="1:46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</row>
    <row r="93" spans="1:46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</row>
    <row r="94" spans="1:46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</row>
    <row r="95" spans="1:46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</row>
    <row r="96" spans="1:4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</row>
    <row r="97" spans="1:46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</row>
    <row r="98" spans="1:46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</row>
    <row r="99" spans="1:46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1:46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1:46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1:46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1:46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1:46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1:46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</row>
    <row r="106" spans="1:4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</row>
    <row r="107" spans="1:46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</row>
    <row r="108" spans="1:46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</row>
    <row r="109" spans="1:46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</row>
    <row r="110" spans="1:46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</row>
    <row r="111" spans="1:46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</row>
    <row r="112" spans="1:46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</row>
    <row r="113" spans="1:46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</row>
    <row r="114" spans="1:46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</row>
    <row r="115" spans="1:46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</row>
    <row r="116" spans="1:4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</row>
    <row r="117" spans="1:46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</row>
    <row r="118" spans="1:46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</row>
    <row r="119" spans="1:46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1:46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1:46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1:46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1:46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1:46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1:46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</row>
    <row r="126" spans="1:4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</row>
    <row r="127" spans="1:46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</row>
    <row r="128" spans="1:46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</row>
    <row r="129" spans="1:46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</row>
    <row r="130" spans="1:46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</row>
    <row r="131" spans="1:46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</row>
    <row r="132" spans="1:46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</row>
    <row r="133" spans="1:46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</row>
    <row r="134" spans="1:46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</row>
    <row r="135" spans="1:46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</row>
    <row r="136" spans="1:4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</row>
    <row r="137" spans="1:46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</row>
    <row r="138" spans="1:46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</row>
    <row r="139" spans="1:46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</row>
    <row r="140" spans="1:46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</row>
    <row r="141" spans="1:46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</row>
    <row r="142" spans="1:46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</row>
    <row r="143" spans="1:46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</row>
    <row r="144" spans="1:46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</row>
    <row r="145" spans="1:46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</row>
    <row r="146" spans="1: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</row>
    <row r="147" spans="1:46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</row>
    <row r="148" spans="1:46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</row>
    <row r="149" spans="1:46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</row>
    <row r="150" spans="1:46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</row>
    <row r="151" spans="1:46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</row>
    <row r="152" spans="1:46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</row>
    <row r="153" spans="1:46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</row>
    <row r="154" spans="1:46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</row>
    <row r="155" spans="1:46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</row>
    <row r="156" spans="1:4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</row>
    <row r="157" spans="1:46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</row>
    <row r="158" spans="1:46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</row>
    <row r="159" spans="1:46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</row>
    <row r="160" spans="1:46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</row>
    <row r="161" spans="1:46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</row>
    <row r="162" spans="1:46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</row>
    <row r="163" spans="1:46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</row>
    <row r="164" spans="1:46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</row>
    <row r="165" spans="1:46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</row>
    <row r="166" spans="1:4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</row>
    <row r="167" spans="1:46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</row>
    <row r="168" spans="1:46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</row>
    <row r="169" spans="1:46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</row>
    <row r="170" spans="1:46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</row>
    <row r="171" spans="1:46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</row>
    <row r="172" spans="1:46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</row>
    <row r="173" spans="1:46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</row>
    <row r="174" spans="1:46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</row>
    <row r="175" spans="1:46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</row>
    <row r="176" spans="1:4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</row>
    <row r="177" spans="1:46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</row>
    <row r="178" spans="1:46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</row>
    <row r="179" spans="1:46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</row>
    <row r="180" spans="1:46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</row>
    <row r="181" spans="1:46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</row>
    <row r="182" spans="1:46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</row>
    <row r="183" spans="1:46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</row>
    <row r="184" spans="1:46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</row>
    <row r="185" spans="1:46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</row>
    <row r="186" spans="1:4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</row>
    <row r="187" spans="1:46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</row>
    <row r="188" spans="1:46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</row>
    <row r="189" spans="1:46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</row>
    <row r="190" spans="1:46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</row>
    <row r="191" spans="1:46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</row>
    <row r="192" spans="1:46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</row>
    <row r="193" spans="1:46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</row>
    <row r="194" spans="1:46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</row>
    <row r="195" spans="1:46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</row>
    <row r="196" spans="1:4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</row>
    <row r="197" spans="1:46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</row>
    <row r="198" spans="1:46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</row>
    <row r="199" spans="1:46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</row>
    <row r="200" spans="1:46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</row>
    <row r="201" spans="1:46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</row>
    <row r="202" spans="1:46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</row>
    <row r="203" spans="1:46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</row>
    <row r="204" spans="1:46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</row>
    <row r="205" spans="1:46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</row>
    <row r="206" spans="1:4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</row>
    <row r="207" spans="1:46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</row>
    <row r="208" spans="1:46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</row>
    <row r="209" spans="1:46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</row>
    <row r="210" spans="1:46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</row>
    <row r="211" spans="1:46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</row>
    <row r="212" spans="1:46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</row>
    <row r="213" spans="1:46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</row>
    <row r="214" spans="1:46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</row>
    <row r="215" spans="1:46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</row>
    <row r="216" spans="1:4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</row>
    <row r="217" spans="1:46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</row>
    <row r="218" spans="1:46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</row>
    <row r="219" spans="1:46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</row>
    <row r="220" spans="1:46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</row>
    <row r="221" spans="1:46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</row>
    <row r="222" spans="1:46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</row>
    <row r="223" spans="1:46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</row>
    <row r="224" spans="1:46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</row>
    <row r="225" spans="1:46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</row>
    <row r="226" spans="1:4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</row>
    <row r="227" spans="1:46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</row>
    <row r="228" spans="1:46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</row>
    <row r="229" spans="1:46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</row>
    <row r="230" spans="1:46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</row>
    <row r="231" spans="1:46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</row>
    <row r="232" spans="1:46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</row>
    <row r="233" spans="1:46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</row>
    <row r="234" spans="1:46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</row>
    <row r="235" spans="1:46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</row>
    <row r="236" spans="1:4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</row>
    <row r="237" spans="1:46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</row>
    <row r="238" spans="1:46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</row>
    <row r="239" spans="1:46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</row>
    <row r="240" spans="1:46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</row>
    <row r="241" spans="1:46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</row>
    <row r="242" spans="1:46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</row>
    <row r="243" spans="1:46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</row>
    <row r="244" spans="1:46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</row>
    <row r="245" spans="1:46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</row>
    <row r="246" spans="1: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</row>
    <row r="247" spans="1:46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</row>
    <row r="248" spans="1:46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</row>
    <row r="249" spans="1:46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</row>
    <row r="250" spans="1:46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</row>
    <row r="251" spans="1:46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</row>
    <row r="252" spans="1:46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</row>
    <row r="253" spans="1:46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</row>
    <row r="254" spans="1:46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</row>
    <row r="255" spans="1:46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</row>
    <row r="256" spans="1:4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</row>
    <row r="257" spans="1:46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</row>
    <row r="258" spans="1:46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</row>
    <row r="259" spans="1:46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</row>
    <row r="260" spans="1:46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</row>
    <row r="261" spans="1:46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</row>
    <row r="262" spans="1:46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</row>
    <row r="263" spans="1:46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</row>
    <row r="264" spans="1:46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</row>
    <row r="265" spans="1:46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</row>
    <row r="266" spans="1:4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</row>
    <row r="267" spans="1:46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</row>
    <row r="268" spans="1:46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</row>
    <row r="269" spans="1:46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</row>
    <row r="270" spans="1:46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</row>
    <row r="271" spans="1:46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</row>
    <row r="272" spans="1:46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</row>
    <row r="273" spans="1:46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</row>
    <row r="274" spans="1:46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</row>
    <row r="275" spans="1:46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</row>
    <row r="276" spans="1:4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</row>
    <row r="277" spans="1:46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</row>
    <row r="278" spans="1:46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</row>
    <row r="279" spans="1:46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</row>
    <row r="280" spans="1:46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</row>
    <row r="281" spans="1:46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</row>
    <row r="282" spans="1:46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</row>
    <row r="283" spans="1:46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</row>
    <row r="284" spans="1:46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</row>
    <row r="285" spans="1:46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</row>
    <row r="286" spans="1:4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</row>
    <row r="287" spans="1:46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</row>
    <row r="288" spans="1:46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</row>
    <row r="289" spans="1:46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</row>
    <row r="290" spans="1:46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</row>
    <row r="291" spans="1:46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</row>
    <row r="292" spans="1:46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</row>
    <row r="293" spans="1:46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</row>
    <row r="294" spans="1:46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</row>
    <row r="295" spans="1:46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</row>
    <row r="296" spans="1:4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</row>
    <row r="297" spans="1:46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</row>
    <row r="298" spans="1:46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</row>
    <row r="299" spans="1:46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</row>
    <row r="300" spans="1:46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</row>
    <row r="301" spans="1:46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</row>
    <row r="302" spans="1:46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</row>
    <row r="303" spans="1:46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</row>
    <row r="304" spans="1:46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</row>
    <row r="305" spans="1:46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</row>
    <row r="306" spans="1:4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</row>
    <row r="307" spans="1:46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</row>
    <row r="308" spans="1:46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</row>
    <row r="309" spans="1:46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</row>
    <row r="310" spans="1:46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</row>
    <row r="311" spans="1:46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</row>
    <row r="312" spans="1:46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</row>
    <row r="313" spans="1:46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</row>
    <row r="314" spans="1:46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</row>
    <row r="315" spans="1:46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</row>
    <row r="316" spans="1:4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</row>
    <row r="317" spans="1:46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</row>
    <row r="318" spans="1:46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</row>
    <row r="319" spans="1:46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</row>
    <row r="320" spans="1:46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</row>
    <row r="321" spans="1:46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</row>
    <row r="322" spans="1:46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</row>
    <row r="323" spans="1:46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</row>
    <row r="324" spans="1:46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</row>
    <row r="325" spans="1:46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</row>
    <row r="326" spans="1:4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</row>
    <row r="327" spans="1:46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</row>
    <row r="328" spans="1:46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</row>
    <row r="329" spans="1:46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</row>
    <row r="330" spans="1:46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</row>
    <row r="331" spans="1:46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</row>
    <row r="332" spans="1:46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</row>
    <row r="333" spans="1:46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</row>
    <row r="334" spans="1:46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</row>
    <row r="335" spans="1:46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</row>
    <row r="336" spans="1:4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</row>
    <row r="337" spans="1:46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</row>
    <row r="338" spans="1:46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</row>
    <row r="339" spans="1:46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</row>
    <row r="340" spans="1:46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</row>
    <row r="341" spans="1:46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</row>
    <row r="342" spans="1:46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</row>
    <row r="343" spans="1:46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</row>
    <row r="344" spans="1:46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</row>
    <row r="345" spans="1:46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</row>
    <row r="346" spans="1: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</row>
    <row r="347" spans="1:46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</row>
    <row r="348" spans="1:46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</row>
    <row r="349" spans="1:46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</row>
    <row r="350" spans="1:46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</row>
    <row r="351" spans="1:46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</row>
    <row r="352" spans="1:46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</row>
    <row r="353" spans="1:46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</row>
    <row r="354" spans="1:46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</row>
    <row r="355" spans="1:46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</row>
    <row r="356" spans="1:4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</row>
    <row r="357" spans="1:46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</row>
    <row r="358" spans="1:46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</row>
    <row r="359" spans="1:46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</row>
    <row r="360" spans="1:46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</row>
    <row r="361" spans="1:46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</row>
    <row r="362" spans="1:46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</row>
    <row r="363" spans="1:46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</row>
    <row r="364" spans="1:46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</row>
    <row r="365" spans="1:46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</row>
    <row r="366" spans="1:4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</row>
    <row r="367" spans="1:46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</row>
    <row r="368" spans="1:46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</row>
    <row r="369" spans="1:46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</row>
    <row r="370" spans="1:46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</row>
    <row r="371" spans="1:46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</row>
    <row r="372" spans="1:46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</row>
    <row r="373" spans="1:46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</row>
    <row r="374" spans="1:46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</row>
    <row r="375" spans="1:46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</row>
    <row r="376" spans="1:4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</row>
    <row r="377" spans="1:46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</row>
    <row r="378" spans="1:46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</row>
    <row r="379" spans="1:46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</row>
    <row r="380" spans="1:46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</row>
    <row r="381" spans="1:46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</row>
    <row r="382" spans="1:46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</row>
    <row r="383" spans="1:46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</row>
    <row r="384" spans="1:46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</row>
    <row r="385" spans="1:46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</row>
    <row r="386" spans="1:4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</row>
    <row r="387" spans="1:46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</row>
    <row r="388" spans="1:46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</row>
    <row r="389" spans="1:46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</row>
    <row r="390" spans="1:46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</row>
    <row r="391" spans="1:46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</row>
    <row r="392" spans="1:46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</row>
    <row r="393" spans="1:46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</row>
    <row r="394" spans="1:46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</row>
    <row r="395" spans="1:46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</row>
    <row r="396" spans="1:4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</row>
    <row r="397" spans="1:46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</row>
    <row r="398" spans="1:46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</row>
    <row r="399" spans="1:46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</row>
    <row r="400" spans="1:46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</row>
    <row r="401" spans="1:46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</row>
    <row r="402" spans="1:46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</row>
    <row r="403" spans="1:46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</row>
    <row r="404" spans="1:46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</row>
    <row r="405" spans="1:46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</row>
    <row r="406" spans="1:4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</row>
    <row r="407" spans="1:46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</row>
    <row r="408" spans="1:46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</row>
    <row r="409" spans="1:46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</row>
    <row r="410" spans="1:46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</row>
    <row r="411" spans="1:46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</row>
    <row r="412" spans="1:46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</row>
    <row r="413" spans="1:46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</row>
    <row r="414" spans="1:46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</row>
    <row r="415" spans="1:46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</row>
    <row r="416" spans="1:4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</row>
    <row r="417" spans="1:46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</row>
    <row r="418" spans="1:46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</row>
    <row r="419" spans="1:46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</row>
    <row r="420" spans="1:46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</row>
    <row r="421" spans="1:46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</row>
    <row r="422" spans="1:46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</row>
    <row r="423" spans="1:46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</row>
    <row r="424" spans="1:46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</row>
    <row r="425" spans="1:46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</row>
    <row r="426" spans="1:4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</row>
    <row r="427" spans="1:46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</row>
    <row r="428" spans="1:46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</row>
    <row r="429" spans="1:46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</row>
    <row r="430" spans="1:46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</row>
    <row r="431" spans="1:46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</row>
    <row r="432" spans="1:46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</row>
    <row r="433" spans="1:46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</row>
    <row r="434" spans="1:46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</row>
    <row r="435" spans="1:46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</row>
    <row r="436" spans="1:4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</row>
    <row r="437" spans="1:46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</row>
    <row r="438" spans="1:46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</row>
    <row r="439" spans="1:46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</row>
    <row r="440" spans="1:46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</row>
    <row r="441" spans="1:46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</row>
    <row r="442" spans="1:46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</row>
    <row r="443" spans="1:46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</row>
    <row r="444" spans="1:46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</row>
    <row r="445" spans="1:46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</row>
    <row r="446" spans="1: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</row>
    <row r="447" spans="1:46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</row>
    <row r="448" spans="1:46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</row>
    <row r="449" spans="1:46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</row>
    <row r="450" spans="1:46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</row>
    <row r="451" spans="1:46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</row>
    <row r="452" spans="1:46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</row>
    <row r="453" spans="1:46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</row>
    <row r="454" spans="1:46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</row>
    <row r="455" spans="1:46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</row>
    <row r="456" spans="1:4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</row>
    <row r="457" spans="1:46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</row>
    <row r="458" spans="1:46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</row>
    <row r="459" spans="1:46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</row>
    <row r="460" spans="1:46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</row>
    <row r="461" spans="1:46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</row>
    <row r="462" spans="1:46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</row>
    <row r="463" spans="1:46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</row>
    <row r="464" spans="1:46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</row>
    <row r="465" spans="1:46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</row>
    <row r="466" spans="1:4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</row>
    <row r="467" spans="1:46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</row>
    <row r="468" spans="1:46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</row>
    <row r="469" spans="1:46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</row>
    <row r="470" spans="1:46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</row>
    <row r="471" spans="1:46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</row>
    <row r="472" spans="1:46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</row>
    <row r="473" spans="1:46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</row>
    <row r="474" spans="1:46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</row>
    <row r="475" spans="1:46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</row>
    <row r="476" spans="1:4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</row>
    <row r="477" spans="1:46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</row>
    <row r="478" spans="1:46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</row>
    <row r="479" spans="1:46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</row>
    <row r="480" spans="1:46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</row>
    <row r="481" spans="1:46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</row>
    <row r="482" spans="1:46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</row>
    <row r="483" spans="1:46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</row>
    <row r="484" spans="1:46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</row>
    <row r="485" spans="1:46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</row>
    <row r="486" spans="1:4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</row>
    <row r="487" spans="1:46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</row>
    <row r="488" spans="1:46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</row>
    <row r="489" spans="1:46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</row>
    <row r="490" spans="1:46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</row>
    <row r="491" spans="1:46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</row>
    <row r="492" spans="1:46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</row>
    <row r="493" spans="1:46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</row>
    <row r="494" spans="1:46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</row>
    <row r="495" spans="1:46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</row>
    <row r="496" spans="1:4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</row>
    <row r="497" spans="1:46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</row>
    <row r="498" spans="1:46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</row>
    <row r="499" spans="1:46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</row>
    <row r="500" spans="1:46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</row>
    <row r="501" spans="1:46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</row>
    <row r="502" spans="1:46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</row>
    <row r="503" spans="1:46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</row>
    <row r="504" spans="1:46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</row>
    <row r="505" spans="1:46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</row>
    <row r="506" spans="1:4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</row>
    <row r="507" spans="1:46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</row>
    <row r="508" spans="1:46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</row>
    <row r="509" spans="1:46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</row>
    <row r="510" spans="1:46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</row>
    <row r="511" spans="1:46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</row>
    <row r="512" spans="1:46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</row>
    <row r="513" spans="1:46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</row>
    <row r="514" spans="1:46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</row>
    <row r="515" spans="1:46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</row>
    <row r="516" spans="1:4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</row>
    <row r="517" spans="1:46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</row>
    <row r="518" spans="1:46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</row>
    <row r="519" spans="1:46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</row>
    <row r="520" spans="1:46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</row>
    <row r="521" spans="1:46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</row>
    <row r="522" spans="1:46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</row>
    <row r="523" spans="1:46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</row>
    <row r="524" spans="1:46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</row>
    <row r="525" spans="1:46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</row>
    <row r="526" spans="1:4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</row>
    <row r="527" spans="1:46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</row>
    <row r="528" spans="1:46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</row>
    <row r="529" spans="1:46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</row>
    <row r="530" spans="1:46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</row>
    <row r="531" spans="1:46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</row>
    <row r="532" spans="1:46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</row>
    <row r="533" spans="1:46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</row>
    <row r="534" spans="1:46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</row>
    <row r="535" spans="1:46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</row>
    <row r="536" spans="1:4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</row>
    <row r="537" spans="1:46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</row>
    <row r="538" spans="1:46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</row>
    <row r="539" spans="1:46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</row>
    <row r="540" spans="1:46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</row>
    <row r="541" spans="1:46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</row>
    <row r="542" spans="1:46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</row>
    <row r="543" spans="1:46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</row>
    <row r="544" spans="1:46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</row>
    <row r="545" spans="1:46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</row>
    <row r="546" spans="1: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</row>
    <row r="547" spans="1:46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</row>
    <row r="548" spans="1:46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</row>
    <row r="549" spans="1:46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</row>
    <row r="550" spans="1:46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</row>
    <row r="551" spans="1:46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</row>
    <row r="552" spans="1:46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</row>
    <row r="553" spans="1:46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</row>
    <row r="554" spans="1:46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</row>
    <row r="555" spans="1:46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</row>
    <row r="556" spans="1:4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</row>
    <row r="557" spans="1:46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</row>
    <row r="558" spans="1:46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</row>
    <row r="559" spans="1:46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</row>
    <row r="560" spans="1:46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</row>
    <row r="561" spans="1:46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</row>
    <row r="562" spans="1:46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</row>
    <row r="563" spans="1:46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</row>
    <row r="564" spans="1:46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</row>
    <row r="565" spans="1:46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</row>
    <row r="566" spans="1:4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</row>
    <row r="567" spans="1:46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</row>
    <row r="568" spans="1:46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</row>
    <row r="569" spans="1:46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</row>
    <row r="570" spans="1:46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</row>
    <row r="571" spans="1:46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</row>
    <row r="572" spans="1:46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</row>
    <row r="573" spans="1:46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</row>
    <row r="574" spans="1:46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</row>
    <row r="575" spans="1:46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</row>
    <row r="576" spans="1:4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</row>
    <row r="577" spans="1:46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</row>
    <row r="578" spans="1:46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</row>
    <row r="579" spans="1:46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</row>
    <row r="580" spans="1:46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</row>
    <row r="581" spans="1:46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</row>
    <row r="582" spans="1:46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</row>
    <row r="583" spans="1:46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</row>
    <row r="584" spans="1:46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</row>
    <row r="585" spans="1:46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</row>
    <row r="586" spans="1:4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</row>
    <row r="587" spans="1:46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</row>
    <row r="588" spans="1:46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</row>
    <row r="589" spans="1:46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</row>
    <row r="590" spans="1:46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</row>
    <row r="591" spans="1:46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</row>
    <row r="592" spans="1:46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</row>
    <row r="593" spans="1:46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</row>
    <row r="594" spans="1:46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</row>
    <row r="595" spans="1:46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</row>
    <row r="596" spans="1:4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</row>
    <row r="597" spans="1:46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</row>
    <row r="598" spans="1:46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</row>
    <row r="599" spans="1:46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</row>
    <row r="600" spans="1:46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</row>
    <row r="601" spans="1:46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</row>
    <row r="602" spans="1:46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</row>
    <row r="603" spans="1:46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</row>
    <row r="604" spans="1:46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</row>
    <row r="605" spans="1:46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</row>
    <row r="606" spans="1:4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</row>
    <row r="607" spans="1:46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</row>
    <row r="608" spans="1:46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</row>
    <row r="609" spans="1:46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</row>
    <row r="610" spans="1:46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</row>
    <row r="611" spans="1:46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</row>
    <row r="612" spans="1:46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</row>
    <row r="613" spans="1:46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</row>
    <row r="614" spans="1:46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</row>
    <row r="615" spans="1:46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</row>
    <row r="616" spans="1:4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</row>
    <row r="617" spans="1:46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</row>
    <row r="618" spans="1:46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</row>
    <row r="619" spans="1:46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</row>
    <row r="620" spans="1:46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</row>
    <row r="621" spans="1:46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</row>
    <row r="622" spans="1:46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</row>
    <row r="623" spans="1:46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</row>
    <row r="624" spans="1:46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</row>
    <row r="625" spans="1:46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</row>
    <row r="626" spans="1:4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</row>
    <row r="627" spans="1:46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</row>
    <row r="628" spans="1:46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</row>
    <row r="629" spans="1:46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</row>
    <row r="630" spans="1:46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</row>
    <row r="631" spans="1:46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</row>
    <row r="632" spans="1:46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</row>
    <row r="633" spans="1:46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</row>
    <row r="634" spans="1:46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</row>
    <row r="635" spans="1:46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</row>
    <row r="636" spans="1:4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</row>
    <row r="637" spans="1:46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</row>
    <row r="638" spans="1:46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</row>
    <row r="639" spans="1:46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</row>
    <row r="640" spans="1:46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</row>
    <row r="641" spans="1:46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</row>
    <row r="642" spans="1:46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</row>
    <row r="643" spans="1:46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</row>
    <row r="644" spans="1:46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</row>
    <row r="645" spans="1:46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</row>
    <row r="646" spans="1: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</row>
    <row r="647" spans="1:46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</row>
    <row r="648" spans="1:46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</row>
    <row r="649" spans="1:46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</row>
    <row r="650" spans="1:46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</row>
    <row r="651" spans="1:46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</row>
    <row r="652" spans="1:46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</row>
    <row r="653" spans="1:46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</row>
    <row r="654" spans="1:46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</row>
    <row r="655" spans="1:46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</row>
    <row r="656" spans="1:4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</row>
    <row r="657" spans="1:46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</row>
    <row r="658" spans="1:46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</row>
    <row r="659" spans="1:46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</row>
    <row r="660" spans="1:46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</row>
    <row r="661" spans="1:46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</row>
    <row r="662" spans="1:46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</row>
    <row r="663" spans="1:46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</row>
    <row r="664" spans="1:46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</row>
    <row r="665" spans="1:46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</row>
    <row r="666" spans="1:4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</row>
    <row r="667" spans="1:46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</row>
    <row r="668" spans="1:46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</row>
    <row r="669" spans="1:46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</row>
    <row r="670" spans="1:46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</row>
    <row r="671" spans="1:46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</row>
    <row r="672" spans="1:46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</row>
    <row r="673" spans="1:46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</row>
    <row r="674" spans="1:46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</row>
    <row r="675" spans="1:46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</row>
    <row r="676" spans="1:4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</row>
    <row r="677" spans="1:46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</row>
    <row r="678" spans="1:46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</row>
    <row r="679" spans="1:46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</row>
    <row r="680" spans="1:46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</row>
    <row r="681" spans="1:46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</row>
    <row r="682" spans="1:46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</row>
    <row r="683" spans="1:46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</row>
    <row r="684" spans="1:46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</row>
    <row r="685" spans="1:46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</row>
    <row r="686" spans="1:4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</row>
    <row r="687" spans="1:46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</row>
    <row r="688" spans="1:46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</row>
    <row r="689" spans="1:46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</row>
    <row r="690" spans="1:46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</row>
    <row r="691" spans="1:46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</row>
    <row r="692" spans="1:46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</row>
    <row r="693" spans="1:46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</row>
    <row r="694" spans="1:46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</row>
    <row r="695" spans="1:46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</row>
    <row r="696" spans="1:4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</row>
    <row r="697" spans="1:46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</row>
    <row r="698" spans="1:46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</row>
    <row r="699" spans="1:46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</row>
    <row r="700" spans="1:46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</row>
    <row r="701" spans="1:46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</row>
    <row r="702" spans="1:46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</row>
    <row r="703" spans="1:46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</row>
    <row r="704" spans="1:46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</row>
    <row r="705" spans="1:46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</row>
    <row r="706" spans="1:4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</row>
    <row r="707" spans="1:46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</row>
    <row r="708" spans="1:46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</row>
    <row r="709" spans="1:46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</row>
    <row r="710" spans="1:46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</row>
    <row r="711" spans="1:46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</row>
    <row r="712" spans="1:46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</row>
    <row r="713" spans="1:46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</row>
    <row r="714" spans="1:46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</row>
    <row r="715" spans="1:46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</row>
    <row r="716" spans="1:4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</row>
    <row r="717" spans="1:46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</row>
    <row r="718" spans="1:46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</row>
    <row r="719" spans="1:46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</row>
    <row r="720" spans="1:46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</row>
    <row r="721" spans="1:46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</row>
    <row r="722" spans="1:46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</row>
    <row r="723" spans="1:46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</row>
    <row r="724" spans="1:46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</row>
    <row r="725" spans="1:46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</row>
    <row r="726" spans="1:4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</row>
    <row r="727" spans="1:46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</row>
    <row r="728" spans="1:46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</row>
    <row r="729" spans="1:46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</row>
    <row r="730" spans="1:46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</row>
    <row r="731" spans="1:46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</row>
    <row r="732" spans="1:46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</row>
    <row r="733" spans="1:46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</row>
    <row r="734" spans="1:46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</row>
    <row r="735" spans="1:46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</row>
    <row r="736" spans="1:4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</row>
    <row r="737" spans="1:46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</row>
    <row r="738" spans="1:46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</row>
    <row r="739" spans="1:46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</row>
    <row r="740" spans="1:46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</row>
    <row r="741" spans="1:46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</row>
    <row r="742" spans="1:46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</row>
    <row r="743" spans="1:46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</row>
    <row r="744" spans="1:46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</row>
    <row r="745" spans="1:46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</row>
    <row r="746" spans="1: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</row>
    <row r="747" spans="1:46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</row>
    <row r="748" spans="1:46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</row>
    <row r="749" spans="1:46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</row>
    <row r="750" spans="1:46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</row>
    <row r="751" spans="1:46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</row>
    <row r="752" spans="1:46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</row>
    <row r="753" spans="1:46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</row>
    <row r="754" spans="1:46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</row>
    <row r="755" spans="1:46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</row>
    <row r="756" spans="1:4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</row>
    <row r="757" spans="1:46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</row>
    <row r="758" spans="1:46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</row>
    <row r="759" spans="1:46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</row>
    <row r="760" spans="1:46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</row>
    <row r="761" spans="1:46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</row>
    <row r="762" spans="1:46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</row>
    <row r="763" spans="1:46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</row>
    <row r="764" spans="1:46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</row>
    <row r="765" spans="1:46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</row>
    <row r="766" spans="1:4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</row>
    <row r="767" spans="1:46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</row>
    <row r="768" spans="1:46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</row>
    <row r="769" spans="1:46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</row>
    <row r="770" spans="1:46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</row>
    <row r="771" spans="1:46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</row>
    <row r="772" spans="1:46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</row>
    <row r="773" spans="1:46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</row>
    <row r="774" spans="1:46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</row>
    <row r="775" spans="1:46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</row>
    <row r="776" spans="1:4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</row>
    <row r="777" spans="1:46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</row>
    <row r="778" spans="1:46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</row>
    <row r="779" spans="1:46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</row>
    <row r="780" spans="1:46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</row>
    <row r="781" spans="1:46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</row>
    <row r="782" spans="1:46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</row>
    <row r="783" spans="1:46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</row>
    <row r="784" spans="1:46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</row>
    <row r="785" spans="1:46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</row>
    <row r="786" spans="1:4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</row>
    <row r="787" spans="1:46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</row>
    <row r="788" spans="1:46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</row>
    <row r="789" spans="1:46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</row>
    <row r="790" spans="1:46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</row>
    <row r="791" spans="1:46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</row>
    <row r="792" spans="1:46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</row>
    <row r="793" spans="1:46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</row>
    <row r="794" spans="1:46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</row>
    <row r="795" spans="1:46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</row>
    <row r="796" spans="1:4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</row>
    <row r="797" spans="1:46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</row>
    <row r="798" spans="1:46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</row>
    <row r="799" spans="1:46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</row>
    <row r="800" spans="1:46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</row>
    <row r="801" spans="1:46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</row>
    <row r="802" spans="1:46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</row>
    <row r="803" spans="1:46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</row>
    <row r="804" spans="1:46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</row>
    <row r="805" spans="1:46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</row>
    <row r="806" spans="1:4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</row>
    <row r="807" spans="1:46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</row>
    <row r="808" spans="1:46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</row>
    <row r="809" spans="1:46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</row>
    <row r="810" spans="1:46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</row>
    <row r="811" spans="1:46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</row>
    <row r="812" spans="1:46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</row>
    <row r="813" spans="1:46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</row>
    <row r="814" spans="1:46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</row>
    <row r="815" spans="1:46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</row>
    <row r="816" spans="1:4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</row>
    <row r="817" spans="1:46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</row>
    <row r="818" spans="1:46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</row>
    <row r="819" spans="1:46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</row>
    <row r="820" spans="1:46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</row>
    <row r="821" spans="1:46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</row>
    <row r="822" spans="1:46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</row>
    <row r="823" spans="1:46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</row>
    <row r="824" spans="1:46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</row>
    <row r="825" spans="1:46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</row>
    <row r="826" spans="1:4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</row>
    <row r="827" spans="1:46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</row>
    <row r="828" spans="1:46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</row>
    <row r="829" spans="1:46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</row>
    <row r="830" spans="1:46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</row>
    <row r="831" spans="1:46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</row>
    <row r="832" spans="1:46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</row>
    <row r="833" spans="1:46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</row>
    <row r="834" spans="1:46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</row>
    <row r="835" spans="1:46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</row>
    <row r="836" spans="1:4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</row>
    <row r="837" spans="1:46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</row>
    <row r="838" spans="1:46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</row>
    <row r="839" spans="1:46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</row>
    <row r="840" spans="1:46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</row>
    <row r="841" spans="1:46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</row>
    <row r="842" spans="1:46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</row>
    <row r="843" spans="1:46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</row>
    <row r="844" spans="1:46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</row>
    <row r="845" spans="1:46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</row>
    <row r="846" spans="1: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</row>
    <row r="847" spans="1:46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</row>
    <row r="848" spans="1:46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</row>
    <row r="849" spans="1:46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</row>
    <row r="850" spans="1:46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</row>
    <row r="851" spans="1:46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</row>
    <row r="852" spans="1:46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</row>
    <row r="853" spans="1:46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</row>
    <row r="854" spans="1:46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</row>
    <row r="855" spans="1:46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</row>
    <row r="856" spans="1:4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</row>
    <row r="857" spans="1:46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</row>
    <row r="858" spans="1:46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</row>
    <row r="859" spans="1:46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</row>
    <row r="860" spans="1:46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</row>
    <row r="861" spans="1:46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</row>
    <row r="862" spans="1:46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</row>
    <row r="863" spans="1:46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</row>
    <row r="864" spans="1:46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</row>
    <row r="865" spans="1:46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</row>
    <row r="866" spans="1:4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</row>
    <row r="867" spans="1:46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</row>
    <row r="868" spans="1:46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</row>
    <row r="869" spans="1:46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</row>
    <row r="870" spans="1:46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</row>
    <row r="871" spans="1:46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</row>
    <row r="872" spans="1:46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</row>
    <row r="873" spans="1:46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</row>
    <row r="874" spans="1:46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</row>
    <row r="875" spans="1:46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</row>
    <row r="876" spans="1:4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</row>
    <row r="877" spans="1:46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</row>
    <row r="878" spans="1:46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</row>
    <row r="879" spans="1:46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</row>
    <row r="880" spans="1:46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</row>
    <row r="881" spans="1:46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</row>
    <row r="882" spans="1:46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</row>
    <row r="883" spans="1:46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</row>
    <row r="884" spans="1:46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</row>
    <row r="885" spans="1:46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</row>
    <row r="886" spans="1:4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</row>
    <row r="887" spans="1:46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</row>
    <row r="888" spans="1:46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</row>
    <row r="889" spans="1:46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</row>
    <row r="890" spans="1:46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</row>
    <row r="891" spans="1:46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</row>
    <row r="892" spans="1:46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</row>
    <row r="893" spans="1:46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</row>
    <row r="894" spans="1:46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</row>
    <row r="895" spans="1:46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</row>
    <row r="896" spans="1:4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</row>
    <row r="897" spans="1:46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</row>
    <row r="898" spans="1:46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</row>
    <row r="899" spans="1:46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</row>
    <row r="900" spans="1:46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</row>
    <row r="901" spans="1:46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</row>
    <row r="902" spans="1:46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</row>
    <row r="903" spans="1:46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</row>
    <row r="904" spans="1:46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</row>
    <row r="905" spans="1:46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</row>
    <row r="906" spans="1:4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</row>
    <row r="907" spans="1:46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</row>
    <row r="908" spans="1:46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</row>
    <row r="909" spans="1:46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</row>
    <row r="910" spans="1:46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</row>
    <row r="911" spans="1:46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</row>
    <row r="912" spans="1:46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</row>
    <row r="913" spans="1:46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</row>
    <row r="914" spans="1:46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</row>
    <row r="915" spans="1:46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</row>
    <row r="916" spans="1:4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</row>
    <row r="917" spans="1:46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</row>
    <row r="918" spans="1:46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</row>
    <row r="919" spans="1:46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</row>
    <row r="920" spans="1:46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</row>
    <row r="921" spans="1:46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</row>
    <row r="922" spans="1:46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</row>
    <row r="923" spans="1:46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</row>
    <row r="924" spans="1:46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</row>
    <row r="925" spans="1:46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</row>
    <row r="926" spans="1:4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</row>
    <row r="927" spans="1:46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</row>
    <row r="928" spans="1:46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</row>
    <row r="929" spans="1:46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</row>
    <row r="930" spans="1:46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</row>
    <row r="931" spans="1:46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</row>
    <row r="932" spans="1:46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</row>
    <row r="933" spans="1:46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</row>
    <row r="934" spans="1:46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</row>
    <row r="935" spans="1:46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</row>
    <row r="936" spans="1:4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</row>
    <row r="937" spans="1:46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</row>
    <row r="938" spans="1:46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</row>
    <row r="939" spans="1:46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</row>
    <row r="940" spans="1:46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</row>
    <row r="941" spans="1:46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</row>
    <row r="942" spans="1:46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</row>
    <row r="943" spans="1:46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</row>
    <row r="944" spans="1:46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</row>
    <row r="945" spans="1:46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</row>
    <row r="946" spans="1: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</row>
    <row r="947" spans="1:46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</row>
    <row r="948" spans="1:46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</row>
    <row r="949" spans="1:46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</row>
    <row r="950" spans="1:46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</row>
    <row r="951" spans="1:46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</row>
    <row r="952" spans="1:46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</row>
    <row r="953" spans="1:46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</row>
    <row r="954" spans="1:46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</row>
    <row r="955" spans="1:46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</row>
    <row r="956" spans="1:4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</row>
    <row r="957" spans="1:46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</row>
    <row r="958" spans="1:46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</row>
    <row r="959" spans="1:46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</row>
    <row r="960" spans="1:46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</row>
    <row r="961" spans="1:46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</row>
    <row r="962" spans="1:46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</row>
    <row r="963" spans="1:46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</row>
    <row r="964" spans="1:46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</row>
    <row r="965" spans="1:46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</row>
    <row r="966" spans="1:4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</row>
    <row r="967" spans="1:46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</row>
    <row r="968" spans="1:46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</row>
    <row r="969" spans="1:46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</row>
    <row r="970" spans="1:46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</row>
    <row r="971" spans="1:46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</row>
    <row r="972" spans="1:46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</row>
    <row r="973" spans="1:46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</row>
    <row r="974" spans="1:46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</row>
    <row r="975" spans="1:46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</row>
    <row r="976" spans="1:4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</row>
    <row r="977" spans="1:46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</row>
    <row r="978" spans="1:46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</row>
    <row r="979" spans="1:46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</row>
    <row r="980" spans="1:46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</row>
    <row r="981" spans="1:46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</row>
    <row r="982" spans="1:46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</row>
    <row r="983" spans="1:46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</row>
    <row r="984" spans="1:46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</row>
    <row r="985" spans="1:46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</row>
    <row r="986" spans="1:4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</row>
    <row r="987" spans="1:46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</row>
    <row r="988" spans="1:46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</row>
    <row r="989" spans="1:46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</row>
    <row r="990" spans="1:46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</row>
    <row r="991" spans="1:46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</row>
    <row r="992" spans="1:46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</row>
    <row r="993" spans="1:46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</row>
    <row r="994" spans="1:46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</row>
    <row r="995" spans="1:46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</row>
    <row r="996" spans="1:4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</row>
    <row r="997" spans="1:46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</row>
    <row r="998" spans="1:46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</row>
    <row r="999" spans="1:46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</row>
    <row r="1000" spans="1:46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</row>
    <row r="1001" spans="1:46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</row>
    <row r="1002" spans="1:46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</row>
    <row r="1003" spans="1:46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</row>
    <row r="1004" spans="1:46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</row>
    <row r="1005" spans="1:46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</row>
    <row r="1006" spans="1:46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</row>
    <row r="1007" spans="1:46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</row>
    <row r="1008" spans="1:46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  <c r="AT1008" s="2"/>
    </row>
    <row r="1009" spans="1:46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</row>
    <row r="1010" spans="1:46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</row>
    <row r="1011" spans="1:46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</row>
    <row r="1012" spans="1:46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</row>
    <row r="1013" spans="1:46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</row>
    <row r="1014" spans="1:46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</row>
    <row r="1015" spans="1:46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</row>
    <row r="1016" spans="1:46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</row>
    <row r="1017" spans="1:46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</row>
    <row r="1018" spans="1:46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</row>
    <row r="1019" spans="1:46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</row>
    <row r="1020" spans="1:46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  <c r="AT1020" s="2"/>
    </row>
  </sheetData>
  <mergeCells count="29">
    <mergeCell ref="AM20:AO20"/>
    <mergeCell ref="AM22:AO22"/>
    <mergeCell ref="B2:I2"/>
    <mergeCell ref="J2:Q2"/>
    <mergeCell ref="R2:Y2"/>
    <mergeCell ref="Z2:AC2"/>
    <mergeCell ref="AH2:AK2"/>
    <mergeCell ref="B3:C3"/>
    <mergeCell ref="D3:E3"/>
    <mergeCell ref="AJ3:AK3"/>
    <mergeCell ref="AH4:AK4"/>
    <mergeCell ref="AL4:AO4"/>
    <mergeCell ref="AM17:AO17"/>
    <mergeCell ref="AM19:AO19"/>
    <mergeCell ref="Z3:AA3"/>
    <mergeCell ref="AB3:AC3"/>
    <mergeCell ref="Z4:AC4"/>
    <mergeCell ref="AD4:AG4"/>
    <mergeCell ref="AH3:AI3"/>
    <mergeCell ref="N4:Q4"/>
    <mergeCell ref="R3:S3"/>
    <mergeCell ref="T3:U3"/>
    <mergeCell ref="R4:U4"/>
    <mergeCell ref="V4:Y4"/>
    <mergeCell ref="J3:K3"/>
    <mergeCell ref="L3:M3"/>
    <mergeCell ref="B4:E4"/>
    <mergeCell ref="F4:I4"/>
    <mergeCell ref="J4:M4"/>
  </mergeCells>
  <conditionalFormatting sqref="A48">
    <cfRule type="cellIs" dxfId="44" priority="12" operator="greaterThanOrEqual">
      <formula>0.14</formula>
    </cfRule>
    <cfRule type="cellIs" dxfId="43" priority="13" operator="greaterThanOrEqual">
      <formula>0.06</formula>
    </cfRule>
    <cfRule type="cellIs" dxfId="42" priority="14" operator="greaterThanOrEqual">
      <formula>0.01</formula>
    </cfRule>
  </conditionalFormatting>
  <conditionalFormatting sqref="A53">
    <cfRule type="cellIs" dxfId="41" priority="5" operator="greaterThanOrEqual">
      <formula>0.4</formula>
    </cfRule>
    <cfRule type="cellIs" dxfId="40" priority="6" operator="greaterThanOrEqual">
      <formula>0.25</formula>
    </cfRule>
    <cfRule type="cellIs" dxfId="39" priority="7" operator="greaterThanOrEqual">
      <formula>0.1</formula>
    </cfRule>
  </conditionalFormatting>
  <conditionalFormatting sqref="A57">
    <cfRule type="cellIs" dxfId="38" priority="8" operator="greaterThanOrEqual">
      <formula>0.14</formula>
    </cfRule>
    <cfRule type="cellIs" dxfId="37" priority="9" operator="greaterThanOrEqual">
      <formula>0.06</formula>
    </cfRule>
    <cfRule type="cellIs" dxfId="36" priority="10" operator="greaterThanOrEqual">
      <formula>0.01</formula>
    </cfRule>
  </conditionalFormatting>
  <conditionalFormatting sqref="B64:B66">
    <cfRule type="cellIs" dxfId="35" priority="3" operator="greaterThan">
      <formula>3.358</formula>
    </cfRule>
    <cfRule type="cellIs" dxfId="34" priority="4" operator="lessThan">
      <formula>3.358</formula>
    </cfRule>
  </conditionalFormatting>
  <conditionalFormatting sqref="F75:F84">
    <cfRule type="cellIs" dxfId="33" priority="1" operator="greaterThanOrEqual">
      <formula>3.89</formula>
    </cfRule>
    <cfRule type="cellIs" dxfId="32" priority="2" operator="lessThan">
      <formula>3.89</formula>
    </cfRule>
  </conditionalFormatting>
  <conditionalFormatting sqref="L33">
    <cfRule type="cellIs" dxfId="31" priority="11" operator="greaterThan">
      <formula>0</formula>
    </cfRule>
  </conditionalFormatting>
  <hyperlinks>
    <hyperlink ref="F43" r:id="rId1" xr:uid="{00000000-0004-0000-0200-000000000000}"/>
    <hyperlink ref="L48" r:id="rId2" location=":~:text=ANOVA%20%2D%20(Partial)%20Eta%20Squared&amp;text=%CE%B72%20%3D%200.01%20indicates%20a,0.14%20indicates%20a%20large%20effect." xr:uid="{00000000-0004-0000-0200-000001000000}"/>
    <hyperlink ref="G62" r:id="rId3" xr:uid="{00000000-0004-0000-0200-000002000000}"/>
    <hyperlink ref="B68" r:id="rId4" xr:uid="{00000000-0004-0000-0200-000003000000}"/>
    <hyperlink ref="A70" r:id="rId5" xr:uid="{00000000-0004-0000-0200-000004000000}"/>
    <hyperlink ref="A71" r:id="rId6" xr:uid="{00000000-0004-0000-0200-000005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Z1019"/>
  <sheetViews>
    <sheetView workbookViewId="0"/>
  </sheetViews>
  <sheetFormatPr defaultColWidth="14.42578125" defaultRowHeight="15" customHeight="1"/>
  <cols>
    <col min="1" max="1" width="13.28515625" customWidth="1"/>
    <col min="2" max="2" width="11.85546875" customWidth="1"/>
    <col min="3" max="3" width="7.140625" customWidth="1"/>
    <col min="4" max="4" width="8.42578125" customWidth="1"/>
    <col min="5" max="11" width="5.85546875" customWidth="1"/>
    <col min="12" max="12" width="7.85546875" customWidth="1"/>
    <col min="13" max="18" width="5.85546875" customWidth="1"/>
    <col min="19" max="19" width="8.5703125" customWidth="1"/>
    <col min="20" max="21" width="4.85546875" customWidth="1"/>
  </cols>
  <sheetData>
    <row r="1" spans="1:26">
      <c r="A1" s="2" t="s">
        <v>130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57"/>
      <c r="X1" s="2"/>
      <c r="Y1" s="2"/>
      <c r="Z1" s="2"/>
    </row>
    <row r="2" spans="1:26">
      <c r="A2" s="2" t="s">
        <v>39</v>
      </c>
      <c r="B2" s="241">
        <v>1</v>
      </c>
      <c r="C2" s="237"/>
      <c r="D2" s="237"/>
      <c r="E2" s="237"/>
      <c r="F2" s="241">
        <v>2</v>
      </c>
      <c r="G2" s="237"/>
      <c r="H2" s="237"/>
      <c r="I2" s="237"/>
      <c r="J2" s="241">
        <v>3</v>
      </c>
      <c r="K2" s="237"/>
      <c r="L2" s="237"/>
      <c r="M2" s="237"/>
      <c r="N2" s="241">
        <v>4</v>
      </c>
      <c r="O2" s="237"/>
      <c r="P2" s="237"/>
      <c r="Q2" s="237"/>
      <c r="R2" s="241">
        <v>5</v>
      </c>
      <c r="S2" s="237"/>
      <c r="T2" s="237"/>
      <c r="U2" s="237"/>
      <c r="V2" s="2"/>
      <c r="W2" s="57"/>
      <c r="X2" s="2"/>
      <c r="Y2" s="2"/>
      <c r="Z2" s="2"/>
    </row>
    <row r="3" spans="1:26">
      <c r="A3" s="2" t="s">
        <v>40</v>
      </c>
      <c r="B3" s="241" t="s">
        <v>41</v>
      </c>
      <c r="C3" s="237"/>
      <c r="D3" s="241" t="s">
        <v>42</v>
      </c>
      <c r="E3" s="237"/>
      <c r="F3" s="241" t="s">
        <v>41</v>
      </c>
      <c r="G3" s="237"/>
      <c r="H3" s="241" t="s">
        <v>42</v>
      </c>
      <c r="I3" s="237"/>
      <c r="J3" s="241" t="s">
        <v>41</v>
      </c>
      <c r="K3" s="237"/>
      <c r="L3" s="241" t="s">
        <v>42</v>
      </c>
      <c r="M3" s="237"/>
      <c r="N3" s="241" t="s">
        <v>41</v>
      </c>
      <c r="O3" s="237"/>
      <c r="P3" s="241" t="s">
        <v>42</v>
      </c>
      <c r="Q3" s="237"/>
      <c r="R3" s="241" t="s">
        <v>41</v>
      </c>
      <c r="S3" s="237"/>
      <c r="T3" s="241" t="s">
        <v>42</v>
      </c>
      <c r="U3" s="237"/>
      <c r="V3" s="2"/>
      <c r="W3" s="57"/>
      <c r="X3" s="2"/>
      <c r="Y3" s="2"/>
      <c r="Z3" s="2"/>
    </row>
    <row r="4" spans="1:26">
      <c r="A4" s="57" t="s">
        <v>47</v>
      </c>
      <c r="B4" s="57">
        <v>1</v>
      </c>
      <c r="C4" s="57">
        <v>2</v>
      </c>
      <c r="D4" s="57">
        <v>1</v>
      </c>
      <c r="E4" s="57">
        <v>2</v>
      </c>
      <c r="F4" s="57">
        <v>1</v>
      </c>
      <c r="G4" s="57">
        <v>2</v>
      </c>
      <c r="H4" s="57">
        <v>1</v>
      </c>
      <c r="I4" s="57">
        <v>2</v>
      </c>
      <c r="J4" s="57">
        <v>1</v>
      </c>
      <c r="K4" s="57">
        <v>2</v>
      </c>
      <c r="L4" s="57">
        <v>1</v>
      </c>
      <c r="M4" s="57">
        <v>2</v>
      </c>
      <c r="N4" s="57">
        <v>1</v>
      </c>
      <c r="O4" s="57">
        <v>2</v>
      </c>
      <c r="P4" s="57">
        <v>1</v>
      </c>
      <c r="Q4" s="57">
        <v>2</v>
      </c>
      <c r="R4" s="57">
        <v>1</v>
      </c>
      <c r="S4" s="57">
        <v>2</v>
      </c>
      <c r="T4" s="57">
        <v>1</v>
      </c>
      <c r="U4" s="57">
        <v>2</v>
      </c>
      <c r="V4" s="57"/>
      <c r="W4" s="57"/>
      <c r="X4" s="57"/>
      <c r="Y4" s="57"/>
      <c r="Z4" s="57"/>
    </row>
    <row r="5" spans="1:26">
      <c r="A5" s="6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 t="s">
        <v>48</v>
      </c>
      <c r="W5" s="2"/>
      <c r="X5" s="2" t="s">
        <v>49</v>
      </c>
      <c r="Y5" s="2" t="s">
        <v>50</v>
      </c>
      <c r="Z5" s="2"/>
    </row>
    <row r="6" spans="1:26">
      <c r="A6" s="183">
        <v>30</v>
      </c>
      <c r="B6" s="33">
        <v>29.97</v>
      </c>
      <c r="C6" s="33">
        <v>29.96</v>
      </c>
      <c r="D6" s="33">
        <v>29.94</v>
      </c>
      <c r="E6" s="33">
        <v>29.98</v>
      </c>
      <c r="F6" s="33">
        <v>30.03</v>
      </c>
      <c r="G6" s="33">
        <v>30.03</v>
      </c>
      <c r="H6" s="33">
        <v>30</v>
      </c>
      <c r="I6" s="33">
        <v>30</v>
      </c>
      <c r="J6" s="33">
        <v>30.02</v>
      </c>
      <c r="K6" s="33">
        <v>30.02</v>
      </c>
      <c r="L6" s="33">
        <v>29.99</v>
      </c>
      <c r="M6" s="33">
        <v>29.99</v>
      </c>
      <c r="N6" s="33">
        <v>30.05</v>
      </c>
      <c r="O6" s="33">
        <v>30.03</v>
      </c>
      <c r="P6" s="33">
        <v>30.01</v>
      </c>
      <c r="Q6" s="33">
        <v>30.02</v>
      </c>
      <c r="R6" s="33">
        <v>30.02</v>
      </c>
      <c r="S6" s="33">
        <v>30.03</v>
      </c>
      <c r="T6" s="33">
        <v>29.98</v>
      </c>
      <c r="U6" s="33">
        <v>30</v>
      </c>
      <c r="V6" s="33">
        <f>AVERAGE(B6:U6)</f>
        <v>30.003499999999995</v>
      </c>
      <c r="W6" s="33" t="s">
        <v>51</v>
      </c>
      <c r="X6" s="33">
        <f>V6-V16</f>
        <v>5.6999999999938211E-3</v>
      </c>
      <c r="Y6" s="187">
        <f>X6^2</f>
        <v>3.2489999999929563E-5</v>
      </c>
      <c r="Z6" s="33"/>
    </row>
    <row r="7" spans="1:26">
      <c r="A7" s="188" t="s">
        <v>52</v>
      </c>
      <c r="B7" s="28">
        <f t="shared" ref="B7:U7" si="0">(B6-$V6)^2</f>
        <v>1.1222499999997677E-3</v>
      </c>
      <c r="C7" s="28">
        <f t="shared" si="0"/>
        <v>1.8922499999995252E-3</v>
      </c>
      <c r="D7" s="28">
        <f t="shared" si="0"/>
        <v>4.0322499999992526E-3</v>
      </c>
      <c r="E7" s="28">
        <f t="shared" si="0"/>
        <v>5.5224999999976354E-4</v>
      </c>
      <c r="F7" s="28">
        <f t="shared" si="0"/>
        <v>7.022500000003043E-4</v>
      </c>
      <c r="G7" s="28">
        <f t="shared" si="0"/>
        <v>7.022500000003043E-4</v>
      </c>
      <c r="H7" s="28">
        <f t="shared" si="0"/>
        <v>1.224999999996777E-5</v>
      </c>
      <c r="I7" s="28">
        <f t="shared" si="0"/>
        <v>1.224999999996777E-5</v>
      </c>
      <c r="J7" s="28">
        <f t="shared" si="0"/>
        <v>2.7225000000013789E-4</v>
      </c>
      <c r="K7" s="28">
        <f t="shared" si="0"/>
        <v>2.7225000000013789E-4</v>
      </c>
      <c r="L7" s="28">
        <f t="shared" si="0"/>
        <v>1.8224999999991788E-4</v>
      </c>
      <c r="M7" s="28">
        <f t="shared" si="0"/>
        <v>1.8224999999991788E-4</v>
      </c>
      <c r="N7" s="28">
        <f t="shared" si="0"/>
        <v>2.1622500000004941E-3</v>
      </c>
      <c r="O7" s="28">
        <f t="shared" si="0"/>
        <v>7.022500000003043E-4</v>
      </c>
      <c r="P7" s="28">
        <f t="shared" si="0"/>
        <v>4.2250000000080181E-5</v>
      </c>
      <c r="Q7" s="28">
        <f t="shared" si="0"/>
        <v>2.7225000000013789E-4</v>
      </c>
      <c r="R7" s="28">
        <f t="shared" si="0"/>
        <v>2.7225000000013789E-4</v>
      </c>
      <c r="S7" s="28">
        <f t="shared" si="0"/>
        <v>7.022500000003043E-4</v>
      </c>
      <c r="T7" s="28">
        <f t="shared" si="0"/>
        <v>5.5224999999976354E-4</v>
      </c>
      <c r="U7" s="28">
        <f t="shared" si="0"/>
        <v>1.224999999996777E-5</v>
      </c>
      <c r="V7" s="33"/>
      <c r="W7" s="33"/>
      <c r="X7" s="33"/>
      <c r="Y7" s="187"/>
      <c r="Z7" s="33"/>
    </row>
    <row r="8" spans="1:26">
      <c r="A8" s="183">
        <v>50</v>
      </c>
      <c r="B8" s="33">
        <v>29.97</v>
      </c>
      <c r="C8" s="33">
        <v>29.98</v>
      </c>
      <c r="D8" s="33">
        <v>29.95</v>
      </c>
      <c r="E8" s="33">
        <v>29.91</v>
      </c>
      <c r="F8" s="33">
        <v>29.99</v>
      </c>
      <c r="G8" s="33">
        <v>30.03</v>
      </c>
      <c r="H8" s="33">
        <v>29.96</v>
      </c>
      <c r="I8" s="33">
        <v>29.97</v>
      </c>
      <c r="J8" s="33">
        <v>30.07</v>
      </c>
      <c r="K8" s="33">
        <v>30.08</v>
      </c>
      <c r="L8" s="33">
        <v>30</v>
      </c>
      <c r="M8" s="33">
        <v>30.01</v>
      </c>
      <c r="N8" s="33">
        <v>30.07</v>
      </c>
      <c r="O8" s="33">
        <v>30.07</v>
      </c>
      <c r="P8" s="33">
        <v>30.01</v>
      </c>
      <c r="Q8" s="33">
        <v>29.99</v>
      </c>
      <c r="R8" s="33">
        <v>30.04</v>
      </c>
      <c r="S8" s="33">
        <v>30.03</v>
      </c>
      <c r="T8" s="33">
        <v>29.99</v>
      </c>
      <c r="U8" s="33">
        <v>29.98</v>
      </c>
      <c r="V8" s="33">
        <f>AVERAGE(B8:U8)</f>
        <v>30.005000000000003</v>
      </c>
      <c r="W8" s="33" t="s">
        <v>53</v>
      </c>
      <c r="X8" s="33">
        <f>V8-V16</f>
        <v>7.2000000000009834E-3</v>
      </c>
      <c r="Y8" s="187">
        <f>X8^2</f>
        <v>5.1840000000014161E-5</v>
      </c>
      <c r="Z8" s="33"/>
    </row>
    <row r="9" spans="1:26">
      <c r="A9" s="188" t="s">
        <v>54</v>
      </c>
      <c r="B9" s="28">
        <f t="shared" ref="B9:U9" si="1">(B8-$V8)^2</f>
        <v>1.2250000000002587E-3</v>
      </c>
      <c r="C9" s="28">
        <f t="shared" si="1"/>
        <v>6.2500000000010659E-4</v>
      </c>
      <c r="D9" s="28">
        <f t="shared" si="1"/>
        <v>3.0250000000003594E-3</v>
      </c>
      <c r="E9" s="28">
        <f t="shared" si="1"/>
        <v>9.0250000000004597E-3</v>
      </c>
      <c r="F9" s="28">
        <f t="shared" si="1"/>
        <v>2.2500000000012365E-4</v>
      </c>
      <c r="G9" s="28">
        <f t="shared" si="1"/>
        <v>6.24999999999929E-4</v>
      </c>
      <c r="H9" s="28">
        <f t="shared" si="1"/>
        <v>2.0250000000001534E-3</v>
      </c>
      <c r="I9" s="28">
        <f t="shared" si="1"/>
        <v>1.2250000000002587E-3</v>
      </c>
      <c r="J9" s="28">
        <f t="shared" si="1"/>
        <v>4.2249999999997047E-3</v>
      </c>
      <c r="K9" s="28">
        <f t="shared" si="1"/>
        <v>5.6249999999993605E-3</v>
      </c>
      <c r="L9" s="28">
        <f t="shared" si="1"/>
        <v>2.5000000000025578E-5</v>
      </c>
      <c r="M9" s="28">
        <f t="shared" si="1"/>
        <v>2.4999999999990054E-5</v>
      </c>
      <c r="N9" s="28">
        <f t="shared" si="1"/>
        <v>4.2249999999997047E-3</v>
      </c>
      <c r="O9" s="28">
        <f t="shared" si="1"/>
        <v>4.2249999999997047E-3</v>
      </c>
      <c r="P9" s="28">
        <f t="shared" si="1"/>
        <v>2.4999999999990054E-5</v>
      </c>
      <c r="Q9" s="28">
        <f t="shared" si="1"/>
        <v>2.2500000000012365E-4</v>
      </c>
      <c r="R9" s="28">
        <f t="shared" si="1"/>
        <v>1.2249999999997612E-3</v>
      </c>
      <c r="S9" s="28">
        <f t="shared" si="1"/>
        <v>6.24999999999929E-4</v>
      </c>
      <c r="T9" s="28">
        <f t="shared" si="1"/>
        <v>2.2500000000012365E-4</v>
      </c>
      <c r="U9" s="28">
        <f t="shared" si="1"/>
        <v>6.2500000000010659E-4</v>
      </c>
      <c r="V9" s="33"/>
      <c r="W9" s="33"/>
      <c r="X9" s="33"/>
      <c r="Y9" s="187"/>
      <c r="Z9" s="33"/>
    </row>
    <row r="10" spans="1:26">
      <c r="A10" s="183">
        <v>70</v>
      </c>
      <c r="B10" s="33">
        <v>30.04</v>
      </c>
      <c r="C10" s="33">
        <v>30.04</v>
      </c>
      <c r="D10" s="33">
        <v>29.99</v>
      </c>
      <c r="E10" s="33">
        <v>29.98</v>
      </c>
      <c r="F10" s="33">
        <v>30.06</v>
      </c>
      <c r="G10" s="33">
        <v>30.06</v>
      </c>
      <c r="H10" s="33">
        <v>30.02</v>
      </c>
      <c r="I10" s="33">
        <v>30.01</v>
      </c>
      <c r="J10" s="33">
        <v>30</v>
      </c>
      <c r="K10" s="33">
        <v>29.99</v>
      </c>
      <c r="L10" s="33">
        <v>30.04</v>
      </c>
      <c r="M10" s="33">
        <v>30.03</v>
      </c>
      <c r="N10" s="33">
        <v>30.02</v>
      </c>
      <c r="O10" s="33">
        <v>30.01</v>
      </c>
      <c r="P10" s="33">
        <v>30.06</v>
      </c>
      <c r="Q10" s="33">
        <v>30.09</v>
      </c>
      <c r="R10" s="33">
        <v>30.03</v>
      </c>
      <c r="S10" s="33">
        <v>30.06</v>
      </c>
      <c r="T10" s="33">
        <v>30</v>
      </c>
      <c r="U10" s="33">
        <v>30.01</v>
      </c>
      <c r="V10" s="33">
        <f>AVERAGE(B10:U10)</f>
        <v>30.026999999999994</v>
      </c>
      <c r="W10" s="33" t="s">
        <v>55</v>
      </c>
      <c r="X10" s="33">
        <f>V10-V16</f>
        <v>2.9199999999992343E-2</v>
      </c>
      <c r="Y10" s="187">
        <f>X10^2</f>
        <v>8.5263999999955287E-4</v>
      </c>
      <c r="Z10" s="33"/>
    </row>
    <row r="11" spans="1:26">
      <c r="A11" s="34" t="s">
        <v>56</v>
      </c>
      <c r="B11" s="28">
        <f t="shared" ref="B11:U11" si="2">(B10-$V10)^2</f>
        <v>1.6900000000013597E-4</v>
      </c>
      <c r="C11" s="28">
        <f t="shared" si="2"/>
        <v>1.6900000000013597E-4</v>
      </c>
      <c r="D11" s="28">
        <f t="shared" si="2"/>
        <v>1.3689999999996656E-3</v>
      </c>
      <c r="E11" s="28">
        <f t="shared" si="2"/>
        <v>2.2089999999993881E-3</v>
      </c>
      <c r="F11" s="28">
        <f t="shared" si="2"/>
        <v>1.0890000000003169E-3</v>
      </c>
      <c r="G11" s="28">
        <f t="shared" si="2"/>
        <v>1.0890000000003169E-3</v>
      </c>
      <c r="H11" s="28">
        <f t="shared" si="2"/>
        <v>4.8999999999920818E-5</v>
      </c>
      <c r="I11" s="28">
        <f t="shared" si="2"/>
        <v>2.8899999999974004E-4</v>
      </c>
      <c r="J11" s="28">
        <f t="shared" si="2"/>
        <v>7.2899999999967153E-4</v>
      </c>
      <c r="K11" s="28">
        <f t="shared" si="2"/>
        <v>1.3689999999996656E-3</v>
      </c>
      <c r="L11" s="28">
        <f t="shared" si="2"/>
        <v>1.6900000000013597E-4</v>
      </c>
      <c r="M11" s="28">
        <f t="shared" si="2"/>
        <v>9.0000000000433141E-6</v>
      </c>
      <c r="N11" s="28">
        <f t="shared" si="2"/>
        <v>4.8999999999920818E-5</v>
      </c>
      <c r="O11" s="28">
        <f t="shared" si="2"/>
        <v>2.8899999999974004E-4</v>
      </c>
      <c r="P11" s="28">
        <f t="shared" si="2"/>
        <v>1.0890000000003169E-3</v>
      </c>
      <c r="Q11" s="28">
        <f t="shared" si="2"/>
        <v>3.9690000000007488E-3</v>
      </c>
      <c r="R11" s="28">
        <f t="shared" si="2"/>
        <v>9.0000000000433141E-6</v>
      </c>
      <c r="S11" s="28">
        <f t="shared" si="2"/>
        <v>1.0890000000003169E-3</v>
      </c>
      <c r="T11" s="28">
        <f t="shared" si="2"/>
        <v>7.2899999999967153E-4</v>
      </c>
      <c r="U11" s="28">
        <f t="shared" si="2"/>
        <v>2.8899999999974004E-4</v>
      </c>
      <c r="V11" s="33"/>
      <c r="W11" s="2"/>
      <c r="X11" s="2"/>
      <c r="Y11" s="187"/>
      <c r="Z11" s="2"/>
    </row>
    <row r="12" spans="1:26">
      <c r="A12" s="2">
        <v>40</v>
      </c>
      <c r="B12" s="2">
        <v>30.05</v>
      </c>
      <c r="C12" s="2">
        <v>30</v>
      </c>
      <c r="D12" s="2">
        <v>30</v>
      </c>
      <c r="E12" s="2">
        <v>30</v>
      </c>
      <c r="F12" s="2">
        <v>30.01</v>
      </c>
      <c r="G12" s="2">
        <v>30</v>
      </c>
      <c r="H12" s="107">
        <v>30.03</v>
      </c>
      <c r="I12" s="107">
        <v>29.96</v>
      </c>
      <c r="J12" s="107">
        <v>30.01</v>
      </c>
      <c r="K12" s="107">
        <v>30.03</v>
      </c>
      <c r="L12" s="107">
        <v>29.97</v>
      </c>
      <c r="M12" s="107">
        <v>29.96</v>
      </c>
      <c r="N12" s="107">
        <v>30</v>
      </c>
      <c r="O12" s="107">
        <v>30.02</v>
      </c>
      <c r="P12" s="107">
        <v>29.97</v>
      </c>
      <c r="Q12" s="107">
        <v>29.98</v>
      </c>
      <c r="R12" s="107">
        <v>30</v>
      </c>
      <c r="S12" s="107">
        <v>30</v>
      </c>
      <c r="T12" s="107">
        <v>29.97</v>
      </c>
      <c r="U12" s="107">
        <v>29.96</v>
      </c>
      <c r="V12" s="33">
        <f>AVERAGE(B12:U12)</f>
        <v>29.996000000000002</v>
      </c>
      <c r="W12" s="2" t="s">
        <v>119</v>
      </c>
      <c r="X12" s="33">
        <f>V12-V16</f>
        <v>-1.7999999999993577E-3</v>
      </c>
      <c r="Y12" s="2">
        <f>X12^2</f>
        <v>3.2399999999976875E-6</v>
      </c>
      <c r="Z12" s="2"/>
    </row>
    <row r="13" spans="1:26">
      <c r="A13" s="2" t="s">
        <v>120</v>
      </c>
      <c r="B13" s="28">
        <f t="shared" ref="B13:U13" si="3">(B12-$V12)^2</f>
        <v>2.9159999999998371E-3</v>
      </c>
      <c r="C13" s="28">
        <f t="shared" si="3"/>
        <v>1.5999999999982266E-5</v>
      </c>
      <c r="D13" s="28">
        <f t="shared" si="3"/>
        <v>1.5999999999982266E-5</v>
      </c>
      <c r="E13" s="28">
        <f t="shared" si="3"/>
        <v>1.5999999999982266E-5</v>
      </c>
      <c r="F13" s="28">
        <f t="shared" si="3"/>
        <v>1.959999999999817E-4</v>
      </c>
      <c r="G13" s="28">
        <f t="shared" si="3"/>
        <v>1.5999999999982266E-5</v>
      </c>
      <c r="H13" s="28">
        <f t="shared" si="3"/>
        <v>1.1559999999999266E-3</v>
      </c>
      <c r="I13" s="28">
        <f t="shared" si="3"/>
        <v>1.2960000000000983E-3</v>
      </c>
      <c r="J13" s="28">
        <f t="shared" si="3"/>
        <v>1.959999999999817E-4</v>
      </c>
      <c r="K13" s="28">
        <f t="shared" si="3"/>
        <v>1.1559999999999266E-3</v>
      </c>
      <c r="L13" s="28">
        <f t="shared" si="3"/>
        <v>6.760000000001744E-4</v>
      </c>
      <c r="M13" s="28">
        <f t="shared" si="3"/>
        <v>1.2960000000000983E-3</v>
      </c>
      <c r="N13" s="28">
        <f t="shared" si="3"/>
        <v>1.5999999999982266E-5</v>
      </c>
      <c r="O13" s="28">
        <f t="shared" si="3"/>
        <v>5.7599999999987316E-4</v>
      </c>
      <c r="P13" s="28">
        <f t="shared" si="3"/>
        <v>6.760000000001744E-4</v>
      </c>
      <c r="Q13" s="28">
        <f t="shared" si="3"/>
        <v>2.5600000000005729E-4</v>
      </c>
      <c r="R13" s="28">
        <f t="shared" si="3"/>
        <v>1.5999999999982266E-5</v>
      </c>
      <c r="S13" s="28">
        <f t="shared" si="3"/>
        <v>1.5999999999982266E-5</v>
      </c>
      <c r="T13" s="28">
        <f t="shared" si="3"/>
        <v>6.760000000001744E-4</v>
      </c>
      <c r="U13" s="28">
        <f t="shared" si="3"/>
        <v>1.2960000000000983E-3</v>
      </c>
      <c r="V13" s="33"/>
      <c r="W13" s="2"/>
      <c r="X13" s="2"/>
      <c r="Y13" s="2"/>
      <c r="Z13" s="2"/>
    </row>
    <row r="14" spans="1:26">
      <c r="A14" s="2">
        <v>60</v>
      </c>
      <c r="B14" s="107">
        <v>30</v>
      </c>
      <c r="C14" s="107">
        <v>30</v>
      </c>
      <c r="D14" s="107">
        <v>29.95</v>
      </c>
      <c r="E14" s="107">
        <v>29.95</v>
      </c>
      <c r="F14" s="107">
        <v>29.95</v>
      </c>
      <c r="G14" s="107">
        <v>29.97</v>
      </c>
      <c r="H14" s="107">
        <v>29.96</v>
      </c>
      <c r="I14" s="107">
        <v>29.87</v>
      </c>
      <c r="J14" s="107">
        <v>29.97</v>
      </c>
      <c r="K14" s="107">
        <v>29.96</v>
      </c>
      <c r="L14" s="107">
        <v>29.92</v>
      </c>
      <c r="M14" s="107">
        <v>29.92</v>
      </c>
      <c r="N14" s="107">
        <v>29.99</v>
      </c>
      <c r="O14" s="107">
        <v>29.98</v>
      </c>
      <c r="P14" s="107">
        <v>29.96</v>
      </c>
      <c r="Q14" s="107">
        <v>29.96</v>
      </c>
      <c r="R14" s="107">
        <v>29.97</v>
      </c>
      <c r="S14" s="107">
        <v>29.98</v>
      </c>
      <c r="T14" s="107">
        <v>29.95</v>
      </c>
      <c r="U14" s="107">
        <v>29.94</v>
      </c>
      <c r="V14" s="33">
        <f>AVERAGE(B14:U14)</f>
        <v>29.957500000000003</v>
      </c>
      <c r="W14" s="2" t="s">
        <v>121</v>
      </c>
      <c r="X14" s="33">
        <f>V14-V16</f>
        <v>-4.0299999999998448E-2</v>
      </c>
      <c r="Y14" s="2">
        <f>X14^2</f>
        <v>1.624089999999875E-3</v>
      </c>
      <c r="Z14" s="2"/>
    </row>
    <row r="15" spans="1:26">
      <c r="A15" s="2" t="s">
        <v>122</v>
      </c>
      <c r="B15" s="28">
        <f t="shared" ref="B15:U15" si="4">(B14-$V14)^2</f>
        <v>1.8062499999997343E-3</v>
      </c>
      <c r="C15" s="28">
        <f t="shared" si="4"/>
        <v>1.8062499999997343E-3</v>
      </c>
      <c r="D15" s="28">
        <f t="shared" si="4"/>
        <v>5.6250000000057556E-5</v>
      </c>
      <c r="E15" s="28">
        <f t="shared" si="4"/>
        <v>5.6250000000057556E-5</v>
      </c>
      <c r="F15" s="28">
        <f t="shared" si="4"/>
        <v>5.6250000000057556E-5</v>
      </c>
      <c r="G15" s="28">
        <f t="shared" si="4"/>
        <v>1.5624999999989343E-4</v>
      </c>
      <c r="H15" s="28">
        <f t="shared" si="4"/>
        <v>6.2499999999886314E-6</v>
      </c>
      <c r="I15" s="28">
        <f t="shared" si="4"/>
        <v>7.6562500000003728E-3</v>
      </c>
      <c r="J15" s="28">
        <f t="shared" si="4"/>
        <v>1.5624999999989343E-4</v>
      </c>
      <c r="K15" s="28">
        <f t="shared" si="4"/>
        <v>6.2499999999886314E-6</v>
      </c>
      <c r="L15" s="28">
        <f t="shared" si="4"/>
        <v>1.4062500000001066E-3</v>
      </c>
      <c r="M15" s="28">
        <f t="shared" si="4"/>
        <v>1.4062500000001066E-3</v>
      </c>
      <c r="N15" s="28">
        <f t="shared" si="4"/>
        <v>1.0562499999996952E-3</v>
      </c>
      <c r="O15" s="28">
        <f t="shared" si="4"/>
        <v>5.0624999999987854E-4</v>
      </c>
      <c r="P15" s="28">
        <f t="shared" si="4"/>
        <v>6.2499999999886314E-6</v>
      </c>
      <c r="Q15" s="28">
        <f t="shared" si="4"/>
        <v>6.2499999999886314E-6</v>
      </c>
      <c r="R15" s="28">
        <f t="shared" si="4"/>
        <v>1.5624999999989343E-4</v>
      </c>
      <c r="S15" s="28">
        <f t="shared" si="4"/>
        <v>5.0624999999987854E-4</v>
      </c>
      <c r="T15" s="28">
        <f t="shared" si="4"/>
        <v>5.6250000000057556E-5</v>
      </c>
      <c r="U15" s="28">
        <f t="shared" si="4"/>
        <v>3.0625000000006466E-4</v>
      </c>
      <c r="V15" s="2"/>
      <c r="W15" s="2"/>
      <c r="X15" s="2"/>
      <c r="Y15" s="2"/>
      <c r="Z15" s="2"/>
    </row>
    <row r="16" spans="1:2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41" t="s">
        <v>57</v>
      </c>
      <c r="T16" s="237"/>
      <c r="U16" s="237"/>
      <c r="V16" s="33">
        <f>AVERAGE(V6:V14)</f>
        <v>29.997800000000002</v>
      </c>
      <c r="W16" s="2" t="s">
        <v>58</v>
      </c>
      <c r="X16" s="2"/>
      <c r="Y16" s="2"/>
      <c r="Z16" s="2"/>
    </row>
    <row r="17" spans="1:26">
      <c r="A17" s="196" t="s">
        <v>59</v>
      </c>
      <c r="B17" s="197"/>
      <c r="C17" s="2"/>
      <c r="D17" s="209" t="s">
        <v>131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198" t="s">
        <v>60</v>
      </c>
      <c r="B18" s="199">
        <f>(V21*Y6)+(V21*Y8)+(V21*Y10)+(V21*Y12)+(V21*Y14)</f>
        <v>5.1285999999987383E-2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 t="s">
        <v>61</v>
      </c>
      <c r="S18" s="241" t="s">
        <v>62</v>
      </c>
      <c r="T18" s="237"/>
      <c r="U18" s="237"/>
      <c r="V18" s="2">
        <f>COUNT(V6:V15)</f>
        <v>5</v>
      </c>
      <c r="W18" s="2"/>
      <c r="X18" s="2"/>
      <c r="Y18" s="2"/>
      <c r="Z18" s="2"/>
    </row>
    <row r="19" spans="1:26">
      <c r="A19" s="198" t="s">
        <v>63</v>
      </c>
      <c r="B19" s="199">
        <f>(B18)/(B20)</f>
        <v>1.2821499999996846E-2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 t="s">
        <v>64</v>
      </c>
      <c r="S19" s="241" t="s">
        <v>65</v>
      </c>
      <c r="T19" s="237"/>
      <c r="U19" s="237"/>
      <c r="V19" s="2">
        <f>V21*V18</f>
        <v>100</v>
      </c>
      <c r="W19" s="2"/>
      <c r="X19" s="2"/>
      <c r="Y19" s="2"/>
      <c r="Z19" s="2"/>
    </row>
    <row r="20" spans="1:26">
      <c r="A20" s="200" t="s">
        <v>66</v>
      </c>
      <c r="B20" s="201">
        <f>V18-1</f>
        <v>4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 t="s">
        <v>67</v>
      </c>
      <c r="S21" s="241" t="s">
        <v>68</v>
      </c>
      <c r="T21" s="237"/>
      <c r="U21" s="237"/>
      <c r="V21" s="123">
        <f>COUNT(B6:U6)</f>
        <v>20</v>
      </c>
      <c r="W21" s="2"/>
      <c r="X21" s="2"/>
      <c r="Y21" s="2"/>
      <c r="Z21" s="2"/>
    </row>
    <row r="22" spans="1:26">
      <c r="A22" s="196" t="s">
        <v>69</v>
      </c>
      <c r="B22" s="197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198" t="s">
        <v>70</v>
      </c>
      <c r="B23" s="199">
        <f>SUM(B24:B28)</f>
        <v>9.9829999999999669E-2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>
      <c r="A24" s="202" t="s">
        <v>71</v>
      </c>
      <c r="B24" s="203">
        <f>SUM(B7:U7)</f>
        <v>1.4655000000000159E-2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>
      <c r="A25" s="202" t="s">
        <v>72</v>
      </c>
      <c r="B25" s="203">
        <f>SUM(B9:U9)</f>
        <v>3.9300000000000161E-2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>
      <c r="A26" s="202" t="s">
        <v>73</v>
      </c>
      <c r="B26" s="203">
        <f>SUM(B11:U11)</f>
        <v>1.6219999999999641E-2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>
      <c r="A27" s="202" t="s">
        <v>123</v>
      </c>
      <c r="B27" s="203">
        <f>SUM(B13:U13)</f>
        <v>1.2480000000000279E-2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>
      <c r="A28" s="202" t="s">
        <v>124</v>
      </c>
      <c r="B28" s="203">
        <f>SUM(B15:U15)</f>
        <v>1.7174999999999434E-2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>
      <c r="A29" s="198" t="s">
        <v>74</v>
      </c>
      <c r="B29" s="199">
        <f>B23/B30</f>
        <v>1.0508421052631545E-3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>
      <c r="A30" s="200" t="s">
        <v>75</v>
      </c>
      <c r="B30" s="204">
        <f>V19-V18</f>
        <v>95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>
      <c r="A32" s="196" t="s">
        <v>76</v>
      </c>
      <c r="B32" s="88" t="s">
        <v>77</v>
      </c>
      <c r="C32" s="88"/>
      <c r="D32" s="88" t="s">
        <v>78</v>
      </c>
      <c r="E32" s="88" t="s">
        <v>79</v>
      </c>
      <c r="F32" s="88"/>
      <c r="G32" s="88"/>
      <c r="H32" s="88"/>
      <c r="I32" s="88" t="s">
        <v>80</v>
      </c>
      <c r="J32" s="88"/>
      <c r="K32" s="197"/>
      <c r="L32" s="205">
        <f>B33-A44</f>
        <v>9.7336733638696202</v>
      </c>
      <c r="M32" s="2" t="s">
        <v>81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>
      <c r="A33" s="198" t="s">
        <v>82</v>
      </c>
      <c r="B33" s="206">
        <f>B19/B29</f>
        <v>12.201166983869621</v>
      </c>
      <c r="C33" s="2"/>
      <c r="D33" s="2" t="s">
        <v>83</v>
      </c>
      <c r="E33" s="2" t="s">
        <v>84</v>
      </c>
      <c r="F33" s="2"/>
      <c r="G33" s="2"/>
      <c r="H33" s="2"/>
      <c r="I33" s="2" t="s">
        <v>85</v>
      </c>
      <c r="J33" s="2"/>
      <c r="K33" s="207"/>
      <c r="L33" s="205">
        <f>A44-B33</f>
        <v>-9.7336733638696202</v>
      </c>
      <c r="M33" s="2" t="s">
        <v>86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>
      <c r="A34" s="88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>
      <c r="A37" s="208"/>
      <c r="B37" s="208"/>
      <c r="C37" s="208"/>
      <c r="D37" s="208"/>
      <c r="E37" s="208"/>
      <c r="F37" s="72"/>
      <c r="G37" s="7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>
      <c r="A38" s="72"/>
      <c r="B38" s="72"/>
      <c r="C38" s="72"/>
      <c r="D38" s="72"/>
      <c r="E38" s="72"/>
      <c r="F38" s="72"/>
      <c r="G38" s="7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>
      <c r="A39" s="31"/>
      <c r="B39" s="31"/>
      <c r="C39" s="31"/>
      <c r="D39" s="31"/>
      <c r="E39" s="31"/>
      <c r="F39" s="31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>
      <c r="A42" s="196" t="s">
        <v>87</v>
      </c>
      <c r="B42" s="88"/>
      <c r="C42" s="88"/>
      <c r="D42" s="88"/>
      <c r="E42" s="197"/>
      <c r="F42" s="209" t="s">
        <v>88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>
      <c r="A43" s="198" t="s">
        <v>89</v>
      </c>
      <c r="B43" s="2" t="s">
        <v>90</v>
      </c>
      <c r="C43" s="2">
        <f>B20</f>
        <v>4</v>
      </c>
      <c r="D43" s="2" t="s">
        <v>91</v>
      </c>
      <c r="E43" s="207">
        <f>B30</f>
        <v>95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>
      <c r="A44" s="210">
        <v>2.4674936199999999</v>
      </c>
      <c r="B44" s="3"/>
      <c r="C44" s="3"/>
      <c r="D44" s="3"/>
      <c r="E44" s="21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>
      <c r="A46" s="196" t="s">
        <v>92</v>
      </c>
      <c r="B46" s="88"/>
      <c r="C46" s="88"/>
      <c r="D46" s="88"/>
      <c r="E46" s="88"/>
      <c r="F46" s="88"/>
      <c r="G46" s="88"/>
      <c r="H46" s="197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>
      <c r="A47" s="222">
        <f>(B18)/(B18+B23)</f>
        <v>0.33938166706365824</v>
      </c>
      <c r="B47" s="2"/>
      <c r="C47" s="2"/>
      <c r="D47" s="2"/>
      <c r="E47" s="2"/>
      <c r="F47" s="2"/>
      <c r="G47" s="2"/>
      <c r="H47" s="207"/>
      <c r="I47" s="2" t="s">
        <v>132</v>
      </c>
      <c r="J47" s="2" t="s">
        <v>93</v>
      </c>
      <c r="K47" s="2"/>
      <c r="L47" s="221" t="s">
        <v>133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>
      <c r="A48" s="212">
        <f>100*A47</f>
        <v>33.938166706365827</v>
      </c>
      <c r="B48" s="2" t="s">
        <v>95</v>
      </c>
      <c r="C48" s="2"/>
      <c r="D48" s="2"/>
      <c r="E48" s="2"/>
      <c r="F48" s="2"/>
      <c r="G48" s="2"/>
      <c r="H48" s="207"/>
      <c r="I48" s="2" t="s">
        <v>134</v>
      </c>
      <c r="J48" s="2" t="s">
        <v>96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>
      <c r="A49" s="213" t="s">
        <v>135</v>
      </c>
      <c r="B49" s="3" t="s">
        <v>126</v>
      </c>
      <c r="C49" s="3" t="s">
        <v>99</v>
      </c>
      <c r="D49" s="3"/>
      <c r="E49" s="3"/>
      <c r="F49" s="3"/>
      <c r="G49" s="3"/>
      <c r="H49" s="211"/>
      <c r="I49" s="2" t="s">
        <v>136</v>
      </c>
      <c r="J49" s="2" t="s">
        <v>100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>
      <c r="A51" s="196" t="s">
        <v>101</v>
      </c>
      <c r="B51" s="88" t="s">
        <v>102</v>
      </c>
      <c r="C51" s="88"/>
      <c r="D51" s="88"/>
      <c r="E51" s="88"/>
      <c r="F51" s="88"/>
      <c r="G51" s="88"/>
      <c r="H51" s="197"/>
      <c r="I51" s="2">
        <v>0.1</v>
      </c>
      <c r="J51" s="2" t="s">
        <v>93</v>
      </c>
      <c r="K51" s="2"/>
      <c r="L51" s="221" t="s">
        <v>133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>
      <c r="A52" s="222">
        <f>SQRT(A47^2)/(1-(A47^2))</f>
        <v>0.38356008546504206</v>
      </c>
      <c r="B52" s="1" t="s">
        <v>137</v>
      </c>
      <c r="C52" s="2"/>
      <c r="D52" s="2"/>
      <c r="E52" s="2"/>
      <c r="F52" s="2"/>
      <c r="G52" s="2"/>
      <c r="H52" s="207"/>
      <c r="I52" s="2">
        <v>0.25</v>
      </c>
      <c r="J52" s="2" t="s">
        <v>96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>
      <c r="A53" s="213"/>
      <c r="B53" s="3"/>
      <c r="C53" s="3"/>
      <c r="D53" s="3"/>
      <c r="E53" s="3"/>
      <c r="F53" s="3"/>
      <c r="G53" s="3"/>
      <c r="H53" s="211"/>
      <c r="I53" s="2">
        <v>0.4</v>
      </c>
      <c r="J53" s="2" t="s">
        <v>100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>
      <c r="A55" s="196" t="s">
        <v>104</v>
      </c>
      <c r="B55" s="88" t="s">
        <v>105</v>
      </c>
      <c r="C55" s="88"/>
      <c r="D55" s="88"/>
      <c r="E55" s="88"/>
      <c r="F55" s="88"/>
      <c r="G55" s="88"/>
      <c r="H55" s="197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>
      <c r="A56" s="222">
        <f>(B18-(B20*B29))/(B18+B23+B29)</f>
        <v>0.30941452768250804</v>
      </c>
      <c r="B56" s="1" t="s">
        <v>126</v>
      </c>
      <c r="C56" s="2"/>
      <c r="D56" s="2"/>
      <c r="E56" s="2"/>
      <c r="F56" s="2"/>
      <c r="G56" s="2"/>
      <c r="H56" s="207"/>
      <c r="I56" s="2">
        <v>0.01</v>
      </c>
      <c r="J56" s="2" t="s">
        <v>93</v>
      </c>
      <c r="K56" s="2"/>
      <c r="L56" s="221" t="s">
        <v>133</v>
      </c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>
      <c r="A57" s="198"/>
      <c r="B57" s="2"/>
      <c r="C57" s="2"/>
      <c r="D57" s="2"/>
      <c r="E57" s="2"/>
      <c r="F57" s="2"/>
      <c r="G57" s="2"/>
      <c r="H57" s="207"/>
      <c r="I57" s="2">
        <v>0.06</v>
      </c>
      <c r="J57" s="2" t="s">
        <v>96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>
      <c r="A58" s="215" t="s">
        <v>106</v>
      </c>
      <c r="B58" s="3"/>
      <c r="C58" s="3"/>
      <c r="D58" s="3"/>
      <c r="E58" s="3"/>
      <c r="F58" s="3"/>
      <c r="G58" s="3"/>
      <c r="H58" s="211"/>
      <c r="I58" s="2">
        <v>0.14000000000000001</v>
      </c>
      <c r="J58" s="2" t="s">
        <v>100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>
      <c r="A60" s="2" t="s">
        <v>138</v>
      </c>
      <c r="B60" s="2"/>
      <c r="C60" s="2" t="s">
        <v>139</v>
      </c>
      <c r="D60" s="231" t="s">
        <v>140</v>
      </c>
      <c r="E60" s="2" t="s">
        <v>141</v>
      </c>
      <c r="F60" s="2">
        <v>0.05</v>
      </c>
      <c r="G60" s="2"/>
      <c r="H60" s="2"/>
      <c r="I60" s="31" t="s">
        <v>142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>
      <c r="A61" s="2"/>
      <c r="B61" s="2"/>
      <c r="C61" s="232" t="s">
        <v>143</v>
      </c>
      <c r="D61" s="233">
        <f>F60/F61</f>
        <v>0.01</v>
      </c>
      <c r="E61" s="2" t="s">
        <v>144</v>
      </c>
      <c r="F61" s="2">
        <f>V18</f>
        <v>5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>
      <c r="A63" s="2" t="s">
        <v>107</v>
      </c>
      <c r="B63" s="2" t="s">
        <v>108</v>
      </c>
      <c r="C63" s="2"/>
      <c r="F63" s="2"/>
      <c r="G63" s="209" t="s">
        <v>109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>
      <c r="B64" s="2"/>
      <c r="C64" s="2"/>
      <c r="D64" s="2" t="s">
        <v>110</v>
      </c>
      <c r="E64" s="33">
        <f>B29/V21</f>
        <v>5.2542105263157727E-5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>
      <c r="A65" s="2" t="s">
        <v>111</v>
      </c>
      <c r="B65" s="33">
        <f>E65/SQRT(E64)</f>
        <v>3.0350716336998835</v>
      </c>
      <c r="C65" s="2"/>
      <c r="D65" s="2" t="s">
        <v>112</v>
      </c>
      <c r="E65" s="33">
        <f>V10-V8</f>
        <v>2.199999999999136E-2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>
      <c r="A66" s="2" t="s">
        <v>113</v>
      </c>
      <c r="B66" s="33">
        <f>E66/SQRT(E64)</f>
        <v>0.20693670229878869</v>
      </c>
      <c r="C66" s="2"/>
      <c r="D66" s="2" t="s">
        <v>112</v>
      </c>
      <c r="E66" s="33">
        <f>V8-V6</f>
        <v>1.5000000000071623E-3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>
      <c r="A67" s="2" t="s">
        <v>114</v>
      </c>
      <c r="B67" s="33">
        <f>E67/SQRT(E64)</f>
        <v>3.2420083359986722</v>
      </c>
      <c r="C67" s="2"/>
      <c r="D67" s="2" t="s">
        <v>112</v>
      </c>
      <c r="E67" s="33">
        <f>V10-V6</f>
        <v>2.3499999999998522E-2</v>
      </c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>
      <c r="A69" s="2" t="s">
        <v>115</v>
      </c>
      <c r="B69" s="216" t="s">
        <v>116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>
      <c r="A70" s="2" t="s">
        <v>145</v>
      </c>
      <c r="B70" s="33">
        <v>3.93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>
      <c r="A71" s="217" t="s">
        <v>117</v>
      </c>
      <c r="B71" s="2">
        <v>3.9329999999999998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>
      <c r="A72" s="209" t="s">
        <v>118</v>
      </c>
      <c r="B72" s="2">
        <v>3.9340000000000002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>
      <c r="A74" s="57" t="s">
        <v>128</v>
      </c>
      <c r="C74" s="57" t="s">
        <v>129</v>
      </c>
      <c r="E74" s="2" t="s">
        <v>112</v>
      </c>
      <c r="F74" s="2" t="s">
        <v>108</v>
      </c>
      <c r="G74" s="2"/>
      <c r="H74" s="2"/>
      <c r="I74" s="2" t="s">
        <v>110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>
      <c r="A75" s="178">
        <v>30</v>
      </c>
      <c r="B75" s="223">
        <f>V6</f>
        <v>30.003499999999995</v>
      </c>
      <c r="C75" s="178">
        <v>40</v>
      </c>
      <c r="D75" s="224">
        <f>V12</f>
        <v>29.996000000000002</v>
      </c>
      <c r="E75" s="33">
        <f t="shared" ref="E75:E84" si="5">ABS(D75-B75)</f>
        <v>7.4999999999931788E-3</v>
      </c>
      <c r="F75" s="225">
        <f t="shared" ref="F75:F84" si="6">E75/SQRT(I75)</f>
        <v>1.0346835114880619</v>
      </c>
      <c r="G75" s="2"/>
      <c r="H75" s="2"/>
      <c r="I75" s="226">
        <f>B29/V21</f>
        <v>5.2542105263157727E-5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>
      <c r="A76" s="178">
        <v>30</v>
      </c>
      <c r="B76" s="223">
        <f>V6</f>
        <v>30.003499999999995</v>
      </c>
      <c r="C76" s="227">
        <v>50</v>
      </c>
      <c r="D76" s="224">
        <f>V8</f>
        <v>30.005000000000003</v>
      </c>
      <c r="E76" s="33">
        <f t="shared" si="5"/>
        <v>1.5000000000071623E-3</v>
      </c>
      <c r="F76" s="225">
        <f t="shared" si="6"/>
        <v>0.20693670229878869</v>
      </c>
      <c r="G76" s="2"/>
      <c r="H76" s="2"/>
      <c r="I76" s="26">
        <f>I75</f>
        <v>5.2542105263157727E-5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>
      <c r="A77" s="178">
        <v>30</v>
      </c>
      <c r="B77" s="223">
        <f>V6</f>
        <v>30.003499999999995</v>
      </c>
      <c r="C77" s="228">
        <v>60</v>
      </c>
      <c r="D77" s="224">
        <f>V14</f>
        <v>29.957500000000003</v>
      </c>
      <c r="E77" s="33">
        <f t="shared" si="5"/>
        <v>4.5999999999992269E-2</v>
      </c>
      <c r="F77" s="225">
        <f t="shared" si="6"/>
        <v>6.3460588704648186</v>
      </c>
      <c r="G77" s="2"/>
      <c r="H77" s="2"/>
      <c r="I77" s="26">
        <f>I75</f>
        <v>5.2542105263157727E-5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>
      <c r="A78" s="178">
        <v>30</v>
      </c>
      <c r="B78" s="223">
        <f>V6</f>
        <v>30.003499999999995</v>
      </c>
      <c r="C78" s="229">
        <v>70</v>
      </c>
      <c r="D78" s="223">
        <f>V10</f>
        <v>30.026999999999994</v>
      </c>
      <c r="E78" s="33">
        <f t="shared" si="5"/>
        <v>2.3499999999998522E-2</v>
      </c>
      <c r="F78" s="225">
        <f t="shared" si="6"/>
        <v>3.2420083359986722</v>
      </c>
      <c r="G78" s="2"/>
      <c r="H78" s="2"/>
      <c r="I78" s="226">
        <f>I75</f>
        <v>5.2542105263157727E-5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>
      <c r="A79" s="227">
        <v>40</v>
      </c>
      <c r="B79" s="223">
        <f>V12</f>
        <v>29.996000000000002</v>
      </c>
      <c r="C79" s="227">
        <v>50</v>
      </c>
      <c r="D79" s="224">
        <f>V8</f>
        <v>30.005000000000003</v>
      </c>
      <c r="E79" s="33">
        <f t="shared" si="5"/>
        <v>9.0000000000003411E-3</v>
      </c>
      <c r="F79" s="225">
        <f t="shared" si="6"/>
        <v>1.2416202137868506</v>
      </c>
      <c r="G79" s="2"/>
      <c r="H79" s="2"/>
      <c r="I79" s="226">
        <f>I75</f>
        <v>5.2542105263157727E-5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>
      <c r="A80" s="227">
        <v>40</v>
      </c>
      <c r="B80" s="223">
        <f>V12</f>
        <v>29.996000000000002</v>
      </c>
      <c r="C80" s="228">
        <v>60</v>
      </c>
      <c r="D80" s="224">
        <f>V14</f>
        <v>29.957500000000003</v>
      </c>
      <c r="E80" s="33">
        <f t="shared" si="5"/>
        <v>3.8499999999999091E-2</v>
      </c>
      <c r="F80" s="225">
        <f t="shared" si="6"/>
        <v>5.3113753589767567</v>
      </c>
      <c r="G80" s="2"/>
      <c r="H80" s="2"/>
      <c r="I80" s="226">
        <f>I75</f>
        <v>5.2542105263157727E-5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>
      <c r="A81" s="227">
        <v>40</v>
      </c>
      <c r="B81" s="223">
        <f>V12</f>
        <v>29.996000000000002</v>
      </c>
      <c r="C81" s="229">
        <v>70</v>
      </c>
      <c r="D81" s="223">
        <f>V10</f>
        <v>30.026999999999994</v>
      </c>
      <c r="E81" s="33">
        <f t="shared" si="5"/>
        <v>3.0999999999991701E-2</v>
      </c>
      <c r="F81" s="225">
        <f t="shared" si="6"/>
        <v>4.2766918474867337</v>
      </c>
      <c r="G81" s="2"/>
      <c r="H81" s="2"/>
      <c r="I81" s="226">
        <f>I75</f>
        <v>5.2542105263157727E-5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>
      <c r="A82" s="229">
        <v>50</v>
      </c>
      <c r="B82" s="223">
        <f>V8</f>
        <v>30.005000000000003</v>
      </c>
      <c r="C82" s="228">
        <v>60</v>
      </c>
      <c r="D82" s="224">
        <f>V14</f>
        <v>29.957500000000003</v>
      </c>
      <c r="E82" s="33">
        <f t="shared" si="5"/>
        <v>4.7499999999999432E-2</v>
      </c>
      <c r="F82" s="225">
        <f t="shared" si="6"/>
        <v>6.5529955727636073</v>
      </c>
      <c r="G82" s="2"/>
      <c r="H82" s="2"/>
      <c r="I82" s="226">
        <f>I75</f>
        <v>5.2542105263157727E-5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>
      <c r="A83" s="229">
        <v>50</v>
      </c>
      <c r="B83" s="223">
        <f>V8</f>
        <v>30.005000000000003</v>
      </c>
      <c r="C83" s="229">
        <v>70</v>
      </c>
      <c r="D83" s="223">
        <f>V10</f>
        <v>30.026999999999994</v>
      </c>
      <c r="E83" s="33">
        <f t="shared" si="5"/>
        <v>2.199999999999136E-2</v>
      </c>
      <c r="F83" s="225">
        <f t="shared" si="6"/>
        <v>3.0350716336998835</v>
      </c>
      <c r="G83" s="2"/>
      <c r="H83" s="2"/>
      <c r="I83" s="226">
        <f>I75</f>
        <v>5.2542105263157727E-5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>
      <c r="A84" s="230">
        <v>60</v>
      </c>
      <c r="B84" s="223">
        <f>V14</f>
        <v>29.957500000000003</v>
      </c>
      <c r="C84" s="229">
        <v>70</v>
      </c>
      <c r="D84" s="223">
        <f>V10</f>
        <v>30.026999999999994</v>
      </c>
      <c r="E84" s="33">
        <f t="shared" si="5"/>
        <v>6.9499999999990791E-2</v>
      </c>
      <c r="F84" s="225">
        <f t="shared" si="6"/>
        <v>9.5880672064634904</v>
      </c>
      <c r="G84" s="2"/>
      <c r="H84" s="2"/>
      <c r="I84" s="226">
        <f>I75</f>
        <v>5.2542105263157727E-5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</sheetData>
  <mergeCells count="19">
    <mergeCell ref="S19:U19"/>
    <mergeCell ref="S21:U21"/>
    <mergeCell ref="B2:E2"/>
    <mergeCell ref="F2:I2"/>
    <mergeCell ref="J2:M2"/>
    <mergeCell ref="N2:Q2"/>
    <mergeCell ref="R2:U2"/>
    <mergeCell ref="B3:C3"/>
    <mergeCell ref="D3:E3"/>
    <mergeCell ref="P3:Q3"/>
    <mergeCell ref="R3:S3"/>
    <mergeCell ref="T3:U3"/>
    <mergeCell ref="S16:U16"/>
    <mergeCell ref="S18:U18"/>
    <mergeCell ref="F3:G3"/>
    <mergeCell ref="H3:I3"/>
    <mergeCell ref="J3:K3"/>
    <mergeCell ref="L3:M3"/>
    <mergeCell ref="N3:O3"/>
  </mergeCells>
  <conditionalFormatting sqref="A47">
    <cfRule type="cellIs" dxfId="30" priority="2" operator="greaterThanOrEqual">
      <formula>0.14</formula>
    </cfRule>
    <cfRule type="cellIs" dxfId="29" priority="3" operator="greaterThanOrEqual">
      <formula>0.06</formula>
    </cfRule>
    <cfRule type="cellIs" dxfId="28" priority="4" operator="greaterThanOrEqual">
      <formula>0.01</formula>
    </cfRule>
  </conditionalFormatting>
  <conditionalFormatting sqref="A52">
    <cfRule type="cellIs" dxfId="27" priority="5" operator="greaterThanOrEqual">
      <formula>0.4</formula>
    </cfRule>
    <cfRule type="cellIs" dxfId="26" priority="6" operator="greaterThanOrEqual">
      <formula>0.25</formula>
    </cfRule>
    <cfRule type="cellIs" dxfId="25" priority="7" operator="greaterThanOrEqual">
      <formula>0.1</formula>
    </cfRule>
  </conditionalFormatting>
  <conditionalFormatting sqref="A56">
    <cfRule type="cellIs" dxfId="24" priority="8" operator="greaterThanOrEqual">
      <formula>0.14</formula>
    </cfRule>
    <cfRule type="cellIs" dxfId="23" priority="9" operator="greaterThanOrEqual">
      <formula>0.06</formula>
    </cfRule>
    <cfRule type="cellIs" dxfId="22" priority="10" operator="greaterThanOrEqual">
      <formula>0.01</formula>
    </cfRule>
  </conditionalFormatting>
  <conditionalFormatting sqref="B65:B67">
    <cfRule type="cellIs" dxfId="21" priority="11" operator="greaterThan">
      <formula>3.93</formula>
    </cfRule>
    <cfRule type="cellIs" dxfId="20" priority="12" operator="lessThan">
      <formula>3.93</formula>
    </cfRule>
  </conditionalFormatting>
  <conditionalFormatting sqref="F75:F84">
    <cfRule type="cellIs" dxfId="19" priority="13" operator="greaterThanOrEqual">
      <formula>3.93</formula>
    </cfRule>
    <cfRule type="cellIs" dxfId="18" priority="14" operator="lessThan">
      <formula>3.93</formula>
    </cfRule>
  </conditionalFormatting>
  <conditionalFormatting sqref="L32">
    <cfRule type="cellIs" dxfId="17" priority="1" operator="greaterThan">
      <formula>0</formula>
    </cfRule>
  </conditionalFormatting>
  <hyperlinks>
    <hyperlink ref="D17" r:id="rId1" location="h2_6" xr:uid="{00000000-0004-0000-0400-000000000000}"/>
    <hyperlink ref="F42" r:id="rId2" xr:uid="{00000000-0004-0000-0400-000001000000}"/>
    <hyperlink ref="L47" r:id="rId3" location=":~:text=ANOVA%20%2D%20(Partial)%20Eta%20Squared&amp;text=%CE%B72%20%3D%200.01%20indicates%20a,0.14%20indicates%20a%20large%20effect." xr:uid="{00000000-0004-0000-0400-000002000000}"/>
    <hyperlink ref="L51" r:id="rId4" location=":~:text=ANOVA%20%2D%20(Partial)%20Eta%20Squared&amp;text=%CE%B72%20%3D%200.01%20indicates%20a,0.14%20indicates%20a%20large%20effect." xr:uid="{00000000-0004-0000-0400-000003000000}"/>
    <hyperlink ref="L56" r:id="rId5" location=":~:text=ANOVA%20%2D%20(Partial)%20Eta%20Squared&amp;text=%CE%B72%20%3D%200.01%20indicates%20a,0.14%20indicates%20a%20large%20effect." xr:uid="{00000000-0004-0000-0400-000004000000}"/>
    <hyperlink ref="G63" r:id="rId6" xr:uid="{00000000-0004-0000-0400-000005000000}"/>
    <hyperlink ref="B69" r:id="rId7" xr:uid="{00000000-0004-0000-0400-000006000000}"/>
    <hyperlink ref="A71" r:id="rId8" xr:uid="{00000000-0004-0000-0400-000007000000}"/>
    <hyperlink ref="A72" r:id="rId9" xr:uid="{00000000-0004-0000-0400-000008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Z1019"/>
  <sheetViews>
    <sheetView tabSelected="1" workbookViewId="0"/>
  </sheetViews>
  <sheetFormatPr defaultColWidth="14.42578125" defaultRowHeight="15" customHeight="1"/>
  <cols>
    <col min="2" max="2" width="11.85546875" customWidth="1"/>
    <col min="3" max="3" width="7.140625" customWidth="1"/>
    <col min="4" max="4" width="8.42578125" customWidth="1"/>
    <col min="5" max="11" width="5.85546875" customWidth="1"/>
    <col min="12" max="12" width="7.85546875" customWidth="1"/>
    <col min="13" max="19" width="5.85546875" customWidth="1"/>
    <col min="20" max="20" width="7" customWidth="1"/>
    <col min="21" max="21" width="5.85546875" customWidth="1"/>
  </cols>
  <sheetData>
    <row r="1" spans="1:26">
      <c r="A1" s="2" t="s">
        <v>146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57"/>
      <c r="X1" s="2"/>
      <c r="Y1" s="2"/>
      <c r="Z1" s="2"/>
    </row>
    <row r="2" spans="1:26">
      <c r="A2" s="2" t="s">
        <v>39</v>
      </c>
      <c r="B2" s="241">
        <v>1</v>
      </c>
      <c r="C2" s="237"/>
      <c r="D2" s="237"/>
      <c r="E2" s="237"/>
      <c r="F2" s="241">
        <v>2</v>
      </c>
      <c r="G2" s="237"/>
      <c r="H2" s="237"/>
      <c r="I2" s="237"/>
      <c r="J2" s="241">
        <v>3</v>
      </c>
      <c r="K2" s="237"/>
      <c r="L2" s="237"/>
      <c r="M2" s="237"/>
      <c r="N2" s="241">
        <v>4</v>
      </c>
      <c r="O2" s="237"/>
      <c r="P2" s="237"/>
      <c r="Q2" s="237"/>
      <c r="R2" s="241">
        <v>5</v>
      </c>
      <c r="S2" s="237"/>
      <c r="T2" s="237"/>
      <c r="U2" s="237"/>
      <c r="V2" s="2"/>
      <c r="W2" s="57"/>
      <c r="X2" s="2"/>
      <c r="Y2" s="2"/>
      <c r="Z2" s="2"/>
    </row>
    <row r="3" spans="1:26">
      <c r="A3" s="2" t="s">
        <v>40</v>
      </c>
      <c r="B3" s="241" t="s">
        <v>41</v>
      </c>
      <c r="C3" s="237"/>
      <c r="D3" s="241" t="s">
        <v>42</v>
      </c>
      <c r="E3" s="237"/>
      <c r="F3" s="241" t="s">
        <v>41</v>
      </c>
      <c r="G3" s="237"/>
      <c r="H3" s="241" t="s">
        <v>42</v>
      </c>
      <c r="I3" s="237"/>
      <c r="J3" s="241" t="s">
        <v>41</v>
      </c>
      <c r="K3" s="237"/>
      <c r="L3" s="241" t="s">
        <v>42</v>
      </c>
      <c r="M3" s="237"/>
      <c r="N3" s="241" t="s">
        <v>41</v>
      </c>
      <c r="O3" s="237"/>
      <c r="P3" s="241" t="s">
        <v>42</v>
      </c>
      <c r="Q3" s="237"/>
      <c r="R3" s="241" t="s">
        <v>41</v>
      </c>
      <c r="S3" s="237"/>
      <c r="T3" s="241" t="s">
        <v>42</v>
      </c>
      <c r="U3" s="237"/>
      <c r="V3" s="2"/>
      <c r="W3" s="57"/>
      <c r="X3" s="2"/>
      <c r="Y3" s="2"/>
      <c r="Z3" s="2"/>
    </row>
    <row r="4" spans="1:26">
      <c r="A4" s="2" t="s">
        <v>47</v>
      </c>
      <c r="B4" s="2">
        <v>1</v>
      </c>
      <c r="C4" s="2">
        <v>2</v>
      </c>
      <c r="D4" s="2">
        <v>1</v>
      </c>
      <c r="E4" s="2">
        <v>2</v>
      </c>
      <c r="F4" s="2">
        <v>1</v>
      </c>
      <c r="G4" s="2">
        <v>2</v>
      </c>
      <c r="H4" s="2">
        <v>1</v>
      </c>
      <c r="I4" s="2">
        <v>2</v>
      </c>
      <c r="J4" s="2">
        <v>1</v>
      </c>
      <c r="K4" s="2">
        <v>2</v>
      </c>
      <c r="L4" s="2">
        <v>1</v>
      </c>
      <c r="M4" s="2">
        <v>2</v>
      </c>
      <c r="N4" s="2">
        <v>1</v>
      </c>
      <c r="O4" s="2">
        <v>2</v>
      </c>
      <c r="P4" s="2">
        <v>1</v>
      </c>
      <c r="Q4" s="2">
        <v>2</v>
      </c>
      <c r="R4" s="2">
        <v>1</v>
      </c>
      <c r="S4" s="2">
        <v>2</v>
      </c>
      <c r="T4" s="2">
        <v>1</v>
      </c>
      <c r="U4" s="2">
        <v>2</v>
      </c>
      <c r="V4" s="2"/>
      <c r="W4" s="2"/>
      <c r="X4" s="2"/>
      <c r="Y4" s="2"/>
      <c r="Z4" s="2"/>
    </row>
    <row r="5" spans="1:26">
      <c r="A5" s="6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 t="s">
        <v>48</v>
      </c>
      <c r="W5" s="2"/>
      <c r="X5" s="2" t="s">
        <v>49</v>
      </c>
      <c r="Y5" s="2" t="s">
        <v>50</v>
      </c>
      <c r="Z5" s="2"/>
    </row>
    <row r="6" spans="1:26">
      <c r="A6" s="183">
        <v>30</v>
      </c>
      <c r="B6" s="33">
        <v>30.12</v>
      </c>
      <c r="C6" s="33">
        <v>30.07</v>
      </c>
      <c r="D6" s="33">
        <v>30.05</v>
      </c>
      <c r="E6" s="33">
        <v>30.06</v>
      </c>
      <c r="F6" s="33">
        <v>30.08</v>
      </c>
      <c r="G6" s="33">
        <v>30.09</v>
      </c>
      <c r="H6" s="33">
        <v>30.06</v>
      </c>
      <c r="I6" s="33">
        <v>30.07</v>
      </c>
      <c r="J6" s="33">
        <v>30.05</v>
      </c>
      <c r="K6" s="33">
        <v>30.08</v>
      </c>
      <c r="L6" s="33">
        <v>30.08</v>
      </c>
      <c r="M6" s="33">
        <v>30.1</v>
      </c>
      <c r="N6" s="33">
        <v>30.1</v>
      </c>
      <c r="O6" s="33">
        <v>30.1</v>
      </c>
      <c r="P6" s="33">
        <v>30.11</v>
      </c>
      <c r="Q6" s="33">
        <v>30.09</v>
      </c>
      <c r="R6" s="33">
        <v>30.14</v>
      </c>
      <c r="S6" s="33">
        <v>30.08</v>
      </c>
      <c r="T6" s="33">
        <v>30.12</v>
      </c>
      <c r="U6" s="33">
        <v>30.04</v>
      </c>
      <c r="V6" s="33">
        <f>AVERAGE(B6:U6)</f>
        <v>30.084499999999998</v>
      </c>
      <c r="W6" s="33" t="s">
        <v>51</v>
      </c>
      <c r="X6" s="33">
        <f>V6-V16</f>
        <v>-0.10589999999999478</v>
      </c>
      <c r="Y6" s="187">
        <f>X6^2</f>
        <v>1.1214809999998894E-2</v>
      </c>
      <c r="Z6" s="33"/>
    </row>
    <row r="7" spans="1:26">
      <c r="A7" s="188" t="s">
        <v>52</v>
      </c>
      <c r="B7" s="28">
        <f t="shared" ref="B7:U7" si="0">(B6-$V6)^2</f>
        <v>1.2602500000001796E-3</v>
      </c>
      <c r="C7" s="28">
        <f t="shared" si="0"/>
        <v>2.1024999999994724E-4</v>
      </c>
      <c r="D7" s="28">
        <f t="shared" si="0"/>
        <v>1.1902499999998451E-3</v>
      </c>
      <c r="E7" s="28">
        <f t="shared" si="0"/>
        <v>6.0024999999998751E-4</v>
      </c>
      <c r="F7" s="28">
        <f t="shared" si="0"/>
        <v>2.0250000000001536E-5</v>
      </c>
      <c r="G7" s="28">
        <f t="shared" si="0"/>
        <v>3.0250000000015318E-5</v>
      </c>
      <c r="H7" s="28">
        <f t="shared" si="0"/>
        <v>6.0024999999998751E-4</v>
      </c>
      <c r="I7" s="28">
        <f t="shared" si="0"/>
        <v>2.1024999999994724E-4</v>
      </c>
      <c r="J7" s="28">
        <f t="shared" si="0"/>
        <v>1.1902499999998451E-3</v>
      </c>
      <c r="K7" s="28">
        <f t="shared" si="0"/>
        <v>2.0250000000001536E-5</v>
      </c>
      <c r="L7" s="28">
        <f t="shared" si="0"/>
        <v>2.0250000000001536E-5</v>
      </c>
      <c r="M7" s="28">
        <f t="shared" si="0"/>
        <v>2.4025000000009163E-4</v>
      </c>
      <c r="N7" s="28">
        <f t="shared" si="0"/>
        <v>2.4025000000009163E-4</v>
      </c>
      <c r="O7" s="28">
        <f t="shared" si="0"/>
        <v>2.4025000000009163E-4</v>
      </c>
      <c r="P7" s="28">
        <f t="shared" si="0"/>
        <v>6.5025000000004933E-4</v>
      </c>
      <c r="Q7" s="28">
        <f t="shared" si="0"/>
        <v>3.0250000000015318E-5</v>
      </c>
      <c r="R7" s="28">
        <f t="shared" si="0"/>
        <v>3.0802500000002334E-3</v>
      </c>
      <c r="S7" s="28">
        <f t="shared" si="0"/>
        <v>2.0250000000001536E-5</v>
      </c>
      <c r="T7" s="28">
        <f t="shared" si="0"/>
        <v>1.2602500000001796E-3</v>
      </c>
      <c r="U7" s="28">
        <f t="shared" si="0"/>
        <v>1.9802499999999391E-3</v>
      </c>
      <c r="V7" s="33"/>
      <c r="W7" s="33"/>
      <c r="X7" s="33"/>
      <c r="Y7" s="187"/>
      <c r="Z7" s="33"/>
    </row>
    <row r="8" spans="1:26">
      <c r="A8" s="183">
        <v>50</v>
      </c>
      <c r="B8" s="33">
        <v>30.2</v>
      </c>
      <c r="C8" s="33">
        <v>30.28</v>
      </c>
      <c r="D8" s="33">
        <v>30.16</v>
      </c>
      <c r="E8" s="33">
        <v>30.1</v>
      </c>
      <c r="F8" s="33">
        <v>30.26</v>
      </c>
      <c r="G8" s="33">
        <v>30.32</v>
      </c>
      <c r="H8" s="33">
        <v>30.18</v>
      </c>
      <c r="I8" s="33">
        <v>30.08</v>
      </c>
      <c r="J8" s="33">
        <v>30.3</v>
      </c>
      <c r="K8" s="33">
        <v>30.33</v>
      </c>
      <c r="L8" s="33">
        <v>30.2</v>
      </c>
      <c r="M8" s="33">
        <v>30.11</v>
      </c>
      <c r="N8" s="33">
        <v>30.32</v>
      </c>
      <c r="O8" s="33">
        <v>30.25</v>
      </c>
      <c r="P8" s="33">
        <v>30.15</v>
      </c>
      <c r="Q8" s="33">
        <v>30.19</v>
      </c>
      <c r="R8" s="33">
        <v>30.33</v>
      </c>
      <c r="S8" s="33">
        <v>30.25</v>
      </c>
      <c r="T8" s="33">
        <v>30.12</v>
      </c>
      <c r="U8" s="33">
        <v>30.18</v>
      </c>
      <c r="V8" s="33">
        <f>AVERAGE(B8:U8)</f>
        <v>30.215499999999999</v>
      </c>
      <c r="W8" s="33" t="s">
        <v>53</v>
      </c>
      <c r="X8" s="33">
        <f>V8-V16</f>
        <v>2.5100000000005451E-2</v>
      </c>
      <c r="Y8" s="187">
        <f>X8^2</f>
        <v>6.3001000000027362E-4</v>
      </c>
      <c r="Z8" s="33"/>
    </row>
    <row r="9" spans="1:26">
      <c r="A9" s="188" t="s">
        <v>54</v>
      </c>
      <c r="B9" s="28">
        <f t="shared" ref="B9:U9" si="1">(B8-$V8)^2</f>
        <v>2.402499999999815E-4</v>
      </c>
      <c r="C9" s="28">
        <f t="shared" si="1"/>
        <v>4.1602500000003156E-3</v>
      </c>
      <c r="D9" s="28">
        <f t="shared" si="1"/>
        <v>3.0802499999998392E-3</v>
      </c>
      <c r="E9" s="28">
        <f t="shared" si="1"/>
        <v>1.334024999999937E-2</v>
      </c>
      <c r="F9" s="28">
        <f t="shared" si="1"/>
        <v>1.9802500000002557E-3</v>
      </c>
      <c r="G9" s="28">
        <f t="shared" si="1"/>
        <v>1.0920250000000332E-2</v>
      </c>
      <c r="H9" s="28">
        <f t="shared" si="1"/>
        <v>1.2602499999999274E-3</v>
      </c>
      <c r="I9" s="28">
        <f t="shared" si="1"/>
        <v>1.8360250000000109E-2</v>
      </c>
      <c r="J9" s="28">
        <f t="shared" si="1"/>
        <v>7.1402500000003408E-3</v>
      </c>
      <c r="K9" s="28">
        <f t="shared" si="1"/>
        <v>1.3110249999999908E-2</v>
      </c>
      <c r="L9" s="28">
        <f t="shared" si="1"/>
        <v>2.402499999999815E-4</v>
      </c>
      <c r="M9" s="28">
        <f t="shared" si="1"/>
        <v>1.1130249999999843E-2</v>
      </c>
      <c r="N9" s="28">
        <f t="shared" si="1"/>
        <v>1.0920250000000332E-2</v>
      </c>
      <c r="O9" s="28">
        <f t="shared" si="1"/>
        <v>1.1902500000000901E-3</v>
      </c>
      <c r="P9" s="28">
        <f t="shared" si="1"/>
        <v>4.2902500000000145E-3</v>
      </c>
      <c r="Q9" s="28">
        <f t="shared" si="1"/>
        <v>6.5024999999986806E-4</v>
      </c>
      <c r="R9" s="28">
        <f t="shared" si="1"/>
        <v>1.3110249999999908E-2</v>
      </c>
      <c r="S9" s="28">
        <f t="shared" si="1"/>
        <v>1.1902500000000901E-3</v>
      </c>
      <c r="T9" s="28">
        <f t="shared" si="1"/>
        <v>9.120249999999561E-3</v>
      </c>
      <c r="U9" s="28">
        <f t="shared" si="1"/>
        <v>1.2602499999999274E-3</v>
      </c>
      <c r="V9" s="33"/>
      <c r="W9" s="33"/>
      <c r="X9" s="33"/>
      <c r="Y9" s="187"/>
      <c r="Z9" s="33"/>
    </row>
    <row r="10" spans="1:26">
      <c r="A10" s="183">
        <v>70</v>
      </c>
      <c r="B10" s="33">
        <v>30.36</v>
      </c>
      <c r="C10" s="33">
        <v>30.31</v>
      </c>
      <c r="D10" s="33">
        <v>30.19</v>
      </c>
      <c r="E10" s="33">
        <v>30.19</v>
      </c>
      <c r="F10" s="33">
        <v>30.34</v>
      </c>
      <c r="G10" s="33">
        <v>30.35</v>
      </c>
      <c r="H10" s="33">
        <v>30.23</v>
      </c>
      <c r="I10" s="33">
        <v>30.12</v>
      </c>
      <c r="J10" s="33">
        <v>30.19</v>
      </c>
      <c r="K10" s="33">
        <v>30.18</v>
      </c>
      <c r="L10" s="33">
        <v>30.33</v>
      </c>
      <c r="M10" s="33">
        <v>30.34</v>
      </c>
      <c r="N10" s="33">
        <v>30.22</v>
      </c>
      <c r="O10" s="33">
        <v>30.17</v>
      </c>
      <c r="P10" s="33">
        <v>30.37</v>
      </c>
      <c r="Q10" s="33">
        <v>30.34</v>
      </c>
      <c r="R10" s="33">
        <v>30.35</v>
      </c>
      <c r="S10" s="33">
        <v>30.32</v>
      </c>
      <c r="T10" s="33">
        <v>30.18</v>
      </c>
      <c r="U10" s="33">
        <v>30.21</v>
      </c>
      <c r="V10" s="33">
        <f>AVERAGE(B10:U10)</f>
        <v>30.264499999999998</v>
      </c>
      <c r="W10" s="33" t="s">
        <v>55</v>
      </c>
      <c r="X10" s="33">
        <f>V10-V16</f>
        <v>7.410000000000494E-2</v>
      </c>
      <c r="Y10" s="187">
        <f>X10^2</f>
        <v>5.4908100000007317E-3</v>
      </c>
      <c r="Z10" s="33"/>
    </row>
    <row r="11" spans="1:26">
      <c r="A11" s="34" t="s">
        <v>56</v>
      </c>
      <c r="B11" s="28">
        <f t="shared" ref="B11:U11" si="2">(B10-$V10)^2</f>
        <v>9.1202500000002393E-3</v>
      </c>
      <c r="C11" s="28">
        <f t="shared" si="2"/>
        <v>2.070250000000049E-3</v>
      </c>
      <c r="D11" s="28">
        <f t="shared" si="2"/>
        <v>5.5502499999995382E-3</v>
      </c>
      <c r="E11" s="28">
        <f t="shared" si="2"/>
        <v>5.5502499999995382E-3</v>
      </c>
      <c r="F11" s="28">
        <f t="shared" si="2"/>
        <v>5.7002500000002529E-3</v>
      </c>
      <c r="G11" s="28">
        <f t="shared" si="2"/>
        <v>7.3102500000005542E-3</v>
      </c>
      <c r="H11" s="28">
        <f t="shared" si="2"/>
        <v>1.1902499999998451E-3</v>
      </c>
      <c r="I11" s="28">
        <f t="shared" si="2"/>
        <v>2.0880249999999188E-2</v>
      </c>
      <c r="J11" s="28">
        <f t="shared" si="2"/>
        <v>5.5502499999995382E-3</v>
      </c>
      <c r="K11" s="28">
        <f t="shared" si="2"/>
        <v>7.1402499999997406E-3</v>
      </c>
      <c r="L11" s="28">
        <f t="shared" si="2"/>
        <v>4.2902500000000145E-3</v>
      </c>
      <c r="M11" s="28">
        <f t="shared" si="2"/>
        <v>5.7002500000002529E-3</v>
      </c>
      <c r="N11" s="28">
        <f t="shared" si="2"/>
        <v>1.9802499999999391E-3</v>
      </c>
      <c r="O11" s="28">
        <f t="shared" si="2"/>
        <v>8.9302499999993346E-3</v>
      </c>
      <c r="P11" s="28">
        <f t="shared" si="2"/>
        <v>1.1130250000000595E-2</v>
      </c>
      <c r="Q11" s="28">
        <f t="shared" si="2"/>
        <v>5.7002500000002529E-3</v>
      </c>
      <c r="R11" s="28">
        <f t="shared" si="2"/>
        <v>7.3102500000005542E-3</v>
      </c>
      <c r="S11" s="28">
        <f t="shared" si="2"/>
        <v>3.0802500000002334E-3</v>
      </c>
      <c r="T11" s="28">
        <f t="shared" si="2"/>
        <v>7.1402499999997406E-3</v>
      </c>
      <c r="U11" s="28">
        <f t="shared" si="2"/>
        <v>2.9702499999997088E-3</v>
      </c>
      <c r="V11" s="2"/>
      <c r="W11" s="2"/>
      <c r="X11" s="2"/>
      <c r="Y11" s="187"/>
      <c r="Z11" s="2"/>
    </row>
    <row r="12" spans="1:26">
      <c r="A12" s="181">
        <v>40</v>
      </c>
      <c r="B12" s="234">
        <v>30.21</v>
      </c>
      <c r="C12" s="234">
        <v>30.17</v>
      </c>
      <c r="D12" s="234">
        <v>30.14</v>
      </c>
      <c r="E12" s="234">
        <v>30.12</v>
      </c>
      <c r="F12" s="234">
        <v>30.11</v>
      </c>
      <c r="G12" s="234">
        <v>30.15</v>
      </c>
      <c r="H12" s="234">
        <v>30.13</v>
      </c>
      <c r="I12" s="234">
        <v>30.11</v>
      </c>
      <c r="J12" s="234">
        <v>30.18</v>
      </c>
      <c r="K12" s="234">
        <v>30.15</v>
      </c>
      <c r="L12" s="234">
        <v>30.15</v>
      </c>
      <c r="M12" s="234">
        <v>30.11</v>
      </c>
      <c r="N12" s="234">
        <v>30.19</v>
      </c>
      <c r="O12" s="234">
        <v>30.15</v>
      </c>
      <c r="P12" s="234">
        <v>30.12</v>
      </c>
      <c r="Q12" s="234">
        <v>30.13</v>
      </c>
      <c r="R12" s="234">
        <v>30.18</v>
      </c>
      <c r="S12" s="234">
        <v>30.13</v>
      </c>
      <c r="T12" s="234">
        <v>30.13</v>
      </c>
      <c r="U12" s="234">
        <v>30.1</v>
      </c>
      <c r="V12" s="185">
        <f>AVERAGE(B12:U12)</f>
        <v>30.142999999999994</v>
      </c>
      <c r="W12" s="181" t="s">
        <v>119</v>
      </c>
      <c r="X12" s="185">
        <f>V12-V16</f>
        <v>-4.7399999999999665E-2</v>
      </c>
      <c r="Y12" s="181">
        <f>X12^2</f>
        <v>2.2467599999999683E-3</v>
      </c>
      <c r="Z12" s="181"/>
    </row>
    <row r="13" spans="1:26">
      <c r="A13" s="190" t="s">
        <v>120</v>
      </c>
      <c r="B13" s="190">
        <f t="shared" ref="B13:U13" si="3">(B12-$V12)^2</f>
        <v>4.4890000000009748E-3</v>
      </c>
      <c r="C13" s="190">
        <f t="shared" si="3"/>
        <v>7.2900000000043893E-4</v>
      </c>
      <c r="D13" s="190">
        <f t="shared" si="3"/>
        <v>8.9999999999580501E-6</v>
      </c>
      <c r="E13" s="190">
        <f t="shared" si="3"/>
        <v>5.2899999999965876E-4</v>
      </c>
      <c r="F13" s="190">
        <f t="shared" si="3"/>
        <v>1.0889999999996135E-3</v>
      </c>
      <c r="G13" s="190">
        <f t="shared" si="3"/>
        <v>4.9000000000070031E-5</v>
      </c>
      <c r="H13" s="190">
        <f t="shared" si="3"/>
        <v>1.6899999999985885E-4</v>
      </c>
      <c r="I13" s="190">
        <f t="shared" si="3"/>
        <v>1.0889999999996135E-3</v>
      </c>
      <c r="J13" s="190">
        <f t="shared" si="3"/>
        <v>1.3690000000004543E-3</v>
      </c>
      <c r="K13" s="190">
        <f t="shared" si="3"/>
        <v>4.9000000000070031E-5</v>
      </c>
      <c r="L13" s="190">
        <f t="shared" si="3"/>
        <v>4.9000000000070031E-5</v>
      </c>
      <c r="M13" s="190">
        <f t="shared" si="3"/>
        <v>1.0889999999996135E-3</v>
      </c>
      <c r="N13" s="190">
        <f t="shared" si="3"/>
        <v>2.2090000000007238E-3</v>
      </c>
      <c r="O13" s="190">
        <f t="shared" si="3"/>
        <v>4.9000000000070031E-5</v>
      </c>
      <c r="P13" s="190">
        <f t="shared" si="3"/>
        <v>5.2899999999965876E-4</v>
      </c>
      <c r="Q13" s="190">
        <f t="shared" si="3"/>
        <v>1.6899999999985885E-4</v>
      </c>
      <c r="R13" s="190">
        <f t="shared" si="3"/>
        <v>1.3690000000004543E-3</v>
      </c>
      <c r="S13" s="190">
        <f t="shared" si="3"/>
        <v>1.6899999999985885E-4</v>
      </c>
      <c r="T13" s="190">
        <f t="shared" si="3"/>
        <v>1.6899999999985885E-4</v>
      </c>
      <c r="U13" s="190">
        <f t="shared" si="3"/>
        <v>1.8489999999993254E-3</v>
      </c>
      <c r="V13" s="190"/>
      <c r="W13" s="190"/>
      <c r="X13" s="190"/>
      <c r="Y13" s="190"/>
      <c r="Z13" s="190"/>
    </row>
    <row r="14" spans="1:26">
      <c r="A14" s="181">
        <v>60</v>
      </c>
      <c r="B14" s="234">
        <v>30.36</v>
      </c>
      <c r="C14" s="234">
        <v>30.28</v>
      </c>
      <c r="D14" s="234">
        <v>30.14</v>
      </c>
      <c r="E14" s="234">
        <v>30.23</v>
      </c>
      <c r="F14" s="234">
        <v>30.34</v>
      </c>
      <c r="G14" s="234">
        <v>30.26</v>
      </c>
      <c r="H14" s="234">
        <v>30.15</v>
      </c>
      <c r="I14" s="234">
        <v>30.21</v>
      </c>
      <c r="J14" s="234">
        <v>30.33</v>
      </c>
      <c r="K14" s="234">
        <v>30.27</v>
      </c>
      <c r="L14" s="234">
        <v>30.15</v>
      </c>
      <c r="M14" s="234">
        <v>30.19</v>
      </c>
      <c r="N14" s="234">
        <v>30.35</v>
      </c>
      <c r="O14" s="234">
        <v>30.27</v>
      </c>
      <c r="P14" s="234">
        <v>30.14</v>
      </c>
      <c r="Q14" s="234">
        <v>30.22</v>
      </c>
      <c r="R14" s="234">
        <v>30.35</v>
      </c>
      <c r="S14" s="234">
        <v>30.29</v>
      </c>
      <c r="T14" s="234">
        <v>30.15</v>
      </c>
      <c r="U14" s="234">
        <v>30.21</v>
      </c>
      <c r="V14" s="185">
        <f>AVERAGE(B14:U14)</f>
        <v>30.244499999999999</v>
      </c>
      <c r="W14" s="181" t="s">
        <v>121</v>
      </c>
      <c r="X14" s="185">
        <f>V14-V16</f>
        <v>5.4100000000005366E-2</v>
      </c>
      <c r="Y14" s="181">
        <f>X14^2</f>
        <v>2.9268100000005804E-3</v>
      </c>
      <c r="Z14" s="181"/>
    </row>
    <row r="15" spans="1:26">
      <c r="A15" s="235" t="s">
        <v>122</v>
      </c>
      <c r="B15" s="190">
        <f t="shared" ref="B15:U15" si="4">(B14-$V14)^2</f>
        <v>1.334025000000019E-2</v>
      </c>
      <c r="C15" s="190">
        <f t="shared" si="4"/>
        <v>1.2602500000001796E-3</v>
      </c>
      <c r="D15" s="190">
        <f t="shared" si="4"/>
        <v>1.092024999999959E-2</v>
      </c>
      <c r="E15" s="190">
        <f t="shared" si="4"/>
        <v>2.1024999999994724E-4</v>
      </c>
      <c r="F15" s="190">
        <f t="shared" si="4"/>
        <v>9.1202500000002393E-3</v>
      </c>
      <c r="G15" s="190">
        <f t="shared" si="4"/>
        <v>2.4025000000009163E-4</v>
      </c>
      <c r="H15" s="190">
        <f t="shared" si="4"/>
        <v>8.9302500000000059E-3</v>
      </c>
      <c r="I15" s="190">
        <f t="shared" si="4"/>
        <v>1.1902499999998451E-3</v>
      </c>
      <c r="J15" s="190">
        <f t="shared" si="4"/>
        <v>7.3102499999999461E-3</v>
      </c>
      <c r="K15" s="190">
        <f t="shared" si="4"/>
        <v>6.5025000000004933E-4</v>
      </c>
      <c r="L15" s="190">
        <f t="shared" si="4"/>
        <v>8.9302500000000059E-3</v>
      </c>
      <c r="M15" s="190">
        <f t="shared" si="4"/>
        <v>2.9702499999997088E-3</v>
      </c>
      <c r="N15" s="190">
        <f t="shared" si="4"/>
        <v>1.1130250000000595E-2</v>
      </c>
      <c r="O15" s="190">
        <f t="shared" si="4"/>
        <v>6.5025000000004933E-4</v>
      </c>
      <c r="P15" s="190">
        <f t="shared" si="4"/>
        <v>1.092024999999959E-2</v>
      </c>
      <c r="Q15" s="190">
        <f t="shared" si="4"/>
        <v>6.0024999999998751E-4</v>
      </c>
      <c r="R15" s="190">
        <f t="shared" si="4"/>
        <v>1.1130250000000595E-2</v>
      </c>
      <c r="S15" s="190">
        <f t="shared" si="4"/>
        <v>2.070250000000049E-3</v>
      </c>
      <c r="T15" s="190">
        <f t="shared" si="4"/>
        <v>8.9302500000000059E-3</v>
      </c>
      <c r="U15" s="190">
        <f t="shared" si="4"/>
        <v>1.1902499999998451E-3</v>
      </c>
      <c r="V15" s="235"/>
      <c r="W15" s="235"/>
      <c r="X15" s="235"/>
      <c r="Y15" s="235"/>
      <c r="Z15" s="235"/>
    </row>
    <row r="16" spans="1:2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41" t="s">
        <v>57</v>
      </c>
      <c r="T16" s="237"/>
      <c r="U16" s="237"/>
      <c r="V16" s="33">
        <f>AVERAGE(V6:V15)</f>
        <v>30.190399999999993</v>
      </c>
      <c r="W16" s="2" t="s">
        <v>58</v>
      </c>
      <c r="X16" s="2"/>
      <c r="Y16" s="2"/>
      <c r="Z16" s="2"/>
    </row>
    <row r="17" spans="1:26">
      <c r="A17" s="196" t="s">
        <v>59</v>
      </c>
      <c r="B17" s="197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198" t="s">
        <v>60</v>
      </c>
      <c r="B18" s="199">
        <f>(V21*Y6)+(V21*Y8)+(V21*Y10)+(V21*Y12)+(V21*Y14)</f>
        <v>0.45018400000000891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 t="s">
        <v>61</v>
      </c>
      <c r="S18" s="241" t="s">
        <v>62</v>
      </c>
      <c r="T18" s="237"/>
      <c r="U18" s="237"/>
      <c r="V18" s="2">
        <f>COUNT(V6:V15)</f>
        <v>5</v>
      </c>
      <c r="W18" s="2"/>
      <c r="X18" s="2"/>
      <c r="Y18" s="2"/>
      <c r="Z18" s="2"/>
    </row>
    <row r="19" spans="1:26">
      <c r="A19" s="198" t="s">
        <v>63</v>
      </c>
      <c r="B19" s="199">
        <f>(B18)/(B20)</f>
        <v>0.11254600000000223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 t="s">
        <v>64</v>
      </c>
      <c r="S19" s="241" t="s">
        <v>65</v>
      </c>
      <c r="T19" s="237"/>
      <c r="U19" s="237"/>
      <c r="V19" s="2">
        <f>V21*V18</f>
        <v>100</v>
      </c>
      <c r="W19" s="2"/>
      <c r="X19" s="2"/>
      <c r="Y19" s="2"/>
      <c r="Z19" s="2"/>
    </row>
    <row r="20" spans="1:26">
      <c r="A20" s="200" t="s">
        <v>66</v>
      </c>
      <c r="B20" s="201">
        <f>V18-1</f>
        <v>4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 t="s">
        <v>67</v>
      </c>
      <c r="S21" s="241" t="s">
        <v>68</v>
      </c>
      <c r="T21" s="237"/>
      <c r="U21" s="237"/>
      <c r="V21" s="123">
        <f>COUNT(B6:U6)</f>
        <v>20</v>
      </c>
      <c r="W21" s="2"/>
      <c r="X21" s="2"/>
      <c r="Y21" s="2"/>
      <c r="Z21" s="2"/>
    </row>
    <row r="22" spans="1:26">
      <c r="A22" s="196" t="s">
        <v>69</v>
      </c>
      <c r="B22" s="197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198" t="s">
        <v>70</v>
      </c>
      <c r="B23" s="199">
        <f>SUM(B24:B28)</f>
        <v>0.39700000000000019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>
      <c r="A24" s="202" t="s">
        <v>71</v>
      </c>
      <c r="B24" s="203">
        <f>SUM(B7:U7)</f>
        <v>1.3095000000000452E-2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33">
        <f>AVERAGE(V14,V10,V8)</f>
        <v>30.241500000000002</v>
      </c>
      <c r="V24" s="2"/>
      <c r="W24" s="2"/>
      <c r="X24" s="2"/>
      <c r="Y24" s="2"/>
      <c r="Z24" s="2"/>
    </row>
    <row r="25" spans="1:26">
      <c r="A25" s="202" t="s">
        <v>72</v>
      </c>
      <c r="B25" s="203">
        <f>SUM(B9:U9)</f>
        <v>0.126695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>
      <c r="A26" s="202" t="s">
        <v>73</v>
      </c>
      <c r="B26" s="203">
        <f>SUM(B11:U11)</f>
        <v>0.12829499999999908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>
      <c r="A27" s="202" t="s">
        <v>123</v>
      </c>
      <c r="B27" s="203">
        <f>SUM(B13:U13)</f>
        <v>1.7220000000000204E-2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>
      <c r="A28" s="202" t="s">
        <v>124</v>
      </c>
      <c r="B28" s="203">
        <f>SUM(B15:U15)</f>
        <v>0.1116950000000005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>
      <c r="A29" s="198" t="s">
        <v>74</v>
      </c>
      <c r="B29" s="199">
        <f>B23/B30</f>
        <v>4.1789473684210546E-3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>
      <c r="A30" s="200" t="s">
        <v>75</v>
      </c>
      <c r="B30" s="204">
        <f>V19-V18</f>
        <v>95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>
      <c r="A32" s="196" t="s">
        <v>76</v>
      </c>
      <c r="B32" s="88" t="s">
        <v>77</v>
      </c>
      <c r="C32" s="88"/>
      <c r="D32" s="88" t="s">
        <v>78</v>
      </c>
      <c r="E32" s="88" t="s">
        <v>79</v>
      </c>
      <c r="F32" s="88"/>
      <c r="G32" s="88"/>
      <c r="H32" s="88"/>
      <c r="I32" s="88" t="s">
        <v>80</v>
      </c>
      <c r="J32" s="88"/>
      <c r="K32" s="197"/>
      <c r="L32" s="205">
        <f>B33-A44</f>
        <v>24.464168848514376</v>
      </c>
      <c r="M32" s="2" t="s">
        <v>81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>
      <c r="A33" s="198" t="s">
        <v>82</v>
      </c>
      <c r="B33" s="206">
        <f>B19/B29</f>
        <v>26.931662468514375</v>
      </c>
      <c r="C33" s="2"/>
      <c r="D33" s="2" t="s">
        <v>83</v>
      </c>
      <c r="E33" s="2" t="s">
        <v>84</v>
      </c>
      <c r="F33" s="2"/>
      <c r="G33" s="2"/>
      <c r="H33" s="2"/>
      <c r="I33" s="2" t="s">
        <v>85</v>
      </c>
      <c r="J33" s="2"/>
      <c r="K33" s="207"/>
      <c r="L33" s="205">
        <f>A44-B33</f>
        <v>-24.464168848514376</v>
      </c>
      <c r="M33" s="2" t="s">
        <v>86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>
      <c r="A34" s="88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>
      <c r="A37" s="208"/>
      <c r="B37" s="208"/>
      <c r="C37" s="208"/>
      <c r="D37" s="208"/>
      <c r="E37" s="208"/>
      <c r="F37" s="72"/>
      <c r="G37" s="7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>
      <c r="A38" s="72"/>
      <c r="B38" s="72"/>
      <c r="C38" s="72"/>
      <c r="D38" s="72"/>
      <c r="E38" s="72"/>
      <c r="F38" s="72"/>
      <c r="G38" s="7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>
      <c r="A39" s="31"/>
      <c r="B39" s="31"/>
      <c r="C39" s="31"/>
      <c r="D39" s="31"/>
      <c r="E39" s="31"/>
      <c r="F39" s="31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>
      <c r="A42" s="196" t="s">
        <v>87</v>
      </c>
      <c r="B42" s="88"/>
      <c r="C42" s="88"/>
      <c r="D42" s="88"/>
      <c r="E42" s="197"/>
      <c r="F42" s="209" t="s">
        <v>88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>
      <c r="A43" s="198" t="s">
        <v>89</v>
      </c>
      <c r="B43" s="2" t="s">
        <v>90</v>
      </c>
      <c r="C43" s="2">
        <f>B20</f>
        <v>4</v>
      </c>
      <c r="D43" s="2" t="s">
        <v>91</v>
      </c>
      <c r="E43" s="207">
        <f>B30</f>
        <v>95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>
      <c r="A44" s="210">
        <v>2.4674936199999999</v>
      </c>
      <c r="B44" s="3"/>
      <c r="C44" s="3"/>
      <c r="D44" s="3"/>
      <c r="E44" s="21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>
      <c r="A46" s="196" t="s">
        <v>92</v>
      </c>
      <c r="B46" s="88"/>
      <c r="C46" s="88"/>
      <c r="D46" s="88"/>
      <c r="E46" s="88"/>
      <c r="F46" s="88"/>
      <c r="G46" s="88"/>
      <c r="H46" s="197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>
      <c r="A47" s="222">
        <f>(B18)/(B18+B23)</f>
        <v>0.53138869478177597</v>
      </c>
      <c r="B47" s="2"/>
      <c r="C47" s="2"/>
      <c r="D47" s="2"/>
      <c r="E47" s="2"/>
      <c r="F47" s="2"/>
      <c r="G47" s="2"/>
      <c r="H47" s="207"/>
      <c r="I47" s="2">
        <v>0.01</v>
      </c>
      <c r="J47" s="2" t="s">
        <v>93</v>
      </c>
      <c r="K47" s="2"/>
      <c r="L47" s="221" t="s">
        <v>133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>
      <c r="A48" s="212">
        <f>100*A47</f>
        <v>53.138869478177597</v>
      </c>
      <c r="B48" s="2" t="s">
        <v>95</v>
      </c>
      <c r="C48" s="2"/>
      <c r="D48" s="2"/>
      <c r="E48" s="2"/>
      <c r="F48" s="2"/>
      <c r="G48" s="2"/>
      <c r="H48" s="207"/>
      <c r="I48" s="2">
        <v>0.06</v>
      </c>
      <c r="J48" s="2" t="s">
        <v>96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>
      <c r="A49" s="213" t="s">
        <v>97</v>
      </c>
      <c r="B49" s="214" t="s">
        <v>126</v>
      </c>
      <c r="C49" s="3" t="s">
        <v>99</v>
      </c>
      <c r="D49" s="3"/>
      <c r="E49" s="3"/>
      <c r="F49" s="3"/>
      <c r="G49" s="3"/>
      <c r="H49" s="211"/>
      <c r="I49" s="2">
        <v>0.14000000000000001</v>
      </c>
      <c r="J49" s="2" t="s">
        <v>100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>
      <c r="A51" s="196" t="s">
        <v>101</v>
      </c>
      <c r="B51" s="88" t="s">
        <v>102</v>
      </c>
      <c r="C51" s="88"/>
      <c r="D51" s="88"/>
      <c r="E51" s="88"/>
      <c r="F51" s="88"/>
      <c r="G51" s="88"/>
      <c r="H51" s="197"/>
      <c r="I51" s="2">
        <v>0.1</v>
      </c>
      <c r="J51" s="2" t="s">
        <v>93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>
      <c r="A52" s="222">
        <f>SQRT(A47^2)/(1-(A47^2))</f>
        <v>0.74048132873149197</v>
      </c>
      <c r="B52" s="1" t="s">
        <v>126</v>
      </c>
      <c r="C52" s="2"/>
      <c r="D52" s="2"/>
      <c r="E52" s="2"/>
      <c r="F52" s="2"/>
      <c r="G52" s="2"/>
      <c r="H52" s="207"/>
      <c r="I52" s="2">
        <v>0.25</v>
      </c>
      <c r="J52" s="2" t="s">
        <v>96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>
      <c r="A53" s="213"/>
      <c r="B53" s="3"/>
      <c r="C53" s="3"/>
      <c r="D53" s="3"/>
      <c r="E53" s="3"/>
      <c r="F53" s="3"/>
      <c r="G53" s="3"/>
      <c r="H53" s="211"/>
      <c r="I53" s="2">
        <v>0.4</v>
      </c>
      <c r="J53" s="2" t="s">
        <v>100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>
      <c r="A55" s="196" t="s">
        <v>104</v>
      </c>
      <c r="B55" s="88" t="s">
        <v>105</v>
      </c>
      <c r="C55" s="88"/>
      <c r="D55" s="88"/>
      <c r="E55" s="88"/>
      <c r="F55" s="88"/>
      <c r="G55" s="88"/>
      <c r="H55" s="197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>
      <c r="A56" s="222">
        <f>(B18-(B20*B29))/(B18+B23+B29)</f>
        <v>0.50914620123670928</v>
      </c>
      <c r="B56" s="1" t="s">
        <v>126</v>
      </c>
      <c r="C56" s="2"/>
      <c r="D56" s="2"/>
      <c r="E56" s="2"/>
      <c r="F56" s="2"/>
      <c r="G56" s="2"/>
      <c r="H56" s="207"/>
      <c r="I56" s="2">
        <v>0.01</v>
      </c>
      <c r="J56" s="2" t="s">
        <v>93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>
      <c r="A57" s="198"/>
      <c r="B57" s="2"/>
      <c r="C57" s="2"/>
      <c r="D57" s="2"/>
      <c r="E57" s="2"/>
      <c r="F57" s="2"/>
      <c r="G57" s="2"/>
      <c r="H57" s="207"/>
      <c r="I57" s="2">
        <v>0.06</v>
      </c>
      <c r="J57" s="2" t="s">
        <v>96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>
      <c r="A58" s="215" t="s">
        <v>106</v>
      </c>
      <c r="B58" s="3"/>
      <c r="C58" s="3"/>
      <c r="D58" s="3"/>
      <c r="E58" s="3"/>
      <c r="F58" s="3"/>
      <c r="G58" s="3"/>
      <c r="H58" s="211"/>
      <c r="I58" s="2">
        <v>0.14000000000000001</v>
      </c>
      <c r="J58" s="2" t="s">
        <v>100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>
      <c r="A61" s="2" t="s">
        <v>107</v>
      </c>
      <c r="B61" s="2" t="s">
        <v>108</v>
      </c>
      <c r="C61" s="2"/>
      <c r="F61" s="2"/>
      <c r="G61" s="209" t="s">
        <v>109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>
      <c r="B62" s="2"/>
      <c r="C62" s="2"/>
      <c r="D62" s="2" t="s">
        <v>110</v>
      </c>
      <c r="E62" s="33">
        <f>B29/V21</f>
        <v>2.0894736842105274E-4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>
      <c r="A63" s="2" t="s">
        <v>111</v>
      </c>
      <c r="B63" s="33">
        <f>E63/SQRT(E62)</f>
        <v>3.3898277227499611</v>
      </c>
      <c r="C63" s="2"/>
      <c r="D63" s="2" t="s">
        <v>112</v>
      </c>
      <c r="E63" s="33">
        <f>V10-V8</f>
        <v>4.8999999999999488E-2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>
      <c r="A64" s="2" t="s">
        <v>113</v>
      </c>
      <c r="B64" s="33">
        <f>E64/SQRT(E62)</f>
        <v>9.0626006465357207</v>
      </c>
      <c r="C64" s="2"/>
      <c r="D64" s="2" t="s">
        <v>112</v>
      </c>
      <c r="E64" s="33">
        <f>V8-V6</f>
        <v>0.13100000000000023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>
      <c r="A65" s="2" t="s">
        <v>114</v>
      </c>
      <c r="B65" s="33">
        <f>E65/SQRT(E62)</f>
        <v>12.452428369285681</v>
      </c>
      <c r="C65" s="2"/>
      <c r="D65" s="2" t="s">
        <v>112</v>
      </c>
      <c r="E65" s="33">
        <f>V10-V6</f>
        <v>0.17999999999999972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>
      <c r="A67" s="2" t="s">
        <v>115</v>
      </c>
      <c r="B67" s="216" t="s">
        <v>116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>
      <c r="A68" s="2" t="s">
        <v>145</v>
      </c>
      <c r="B68" s="33">
        <v>3.93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>
      <c r="A69" s="217" t="s">
        <v>117</v>
      </c>
      <c r="B69" s="2">
        <v>3.9329999999999998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>
      <c r="A70" s="209" t="s">
        <v>118</v>
      </c>
      <c r="B70" s="2">
        <v>3.9340000000000002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>
      <c r="A74" s="57" t="s">
        <v>128</v>
      </c>
      <c r="C74" s="57" t="s">
        <v>129</v>
      </c>
      <c r="E74" s="2" t="s">
        <v>112</v>
      </c>
      <c r="F74" s="2" t="s">
        <v>108</v>
      </c>
      <c r="G74" s="2"/>
      <c r="H74" s="2"/>
      <c r="I74" s="2" t="s">
        <v>110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>
      <c r="A75" s="178">
        <v>30</v>
      </c>
      <c r="B75" s="223">
        <f>V6</f>
        <v>30.084499999999998</v>
      </c>
      <c r="C75" s="178">
        <v>40</v>
      </c>
      <c r="D75" s="224">
        <f>V12</f>
        <v>30.142999999999994</v>
      </c>
      <c r="E75" s="33">
        <f t="shared" ref="E75:E84" si="5">ABS(D75-B75)</f>
        <v>5.8499999999995111E-2</v>
      </c>
      <c r="F75" s="225">
        <f t="shared" ref="F75:F84" si="6">E75/SQRT(I75)</f>
        <v>4.0470392200175143</v>
      </c>
      <c r="G75" s="2"/>
      <c r="H75" s="2"/>
      <c r="I75" s="226">
        <f>B29/V21</f>
        <v>2.0894736842105274E-4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>
      <c r="A76" s="178">
        <v>30</v>
      </c>
      <c r="B76" s="223">
        <f>V6</f>
        <v>30.084499999999998</v>
      </c>
      <c r="C76" s="227">
        <v>50</v>
      </c>
      <c r="D76" s="224">
        <f>V8</f>
        <v>30.215499999999999</v>
      </c>
      <c r="E76" s="33">
        <f t="shared" si="5"/>
        <v>0.13100000000000023</v>
      </c>
      <c r="F76" s="225">
        <f t="shared" si="6"/>
        <v>9.0626006465357207</v>
      </c>
      <c r="G76" s="2"/>
      <c r="H76" s="2"/>
      <c r="I76" s="26">
        <f>I75</f>
        <v>2.0894736842105274E-4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>
      <c r="A77" s="178">
        <v>30</v>
      </c>
      <c r="B77" s="223">
        <f>V6</f>
        <v>30.084499999999998</v>
      </c>
      <c r="C77" s="228">
        <v>60</v>
      </c>
      <c r="D77" s="224">
        <f>V14</f>
        <v>30.244499999999999</v>
      </c>
      <c r="E77" s="33">
        <f t="shared" si="5"/>
        <v>0.16000000000000014</v>
      </c>
      <c r="F77" s="225">
        <f t="shared" si="6"/>
        <v>11.068825217142855</v>
      </c>
      <c r="G77" s="2"/>
      <c r="H77" s="2"/>
      <c r="I77" s="26">
        <f>I75</f>
        <v>2.0894736842105274E-4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>
      <c r="A78" s="178">
        <v>30</v>
      </c>
      <c r="B78" s="223">
        <f>V6</f>
        <v>30.084499999999998</v>
      </c>
      <c r="C78" s="229">
        <v>70</v>
      </c>
      <c r="D78" s="223">
        <f>V10</f>
        <v>30.264499999999998</v>
      </c>
      <c r="E78" s="33">
        <f t="shared" si="5"/>
        <v>0.17999999999999972</v>
      </c>
      <c r="F78" s="225">
        <f t="shared" si="6"/>
        <v>12.452428369285681</v>
      </c>
      <c r="G78" s="2"/>
      <c r="H78" s="2"/>
      <c r="I78" s="226">
        <f>I75</f>
        <v>2.0894736842105274E-4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>
      <c r="A79" s="227">
        <v>40</v>
      </c>
      <c r="B79" s="223">
        <f>V12</f>
        <v>30.142999999999994</v>
      </c>
      <c r="C79" s="227">
        <v>50</v>
      </c>
      <c r="D79" s="224">
        <f>V8</f>
        <v>30.215499999999999</v>
      </c>
      <c r="E79" s="33">
        <f t="shared" si="5"/>
        <v>7.2500000000005116E-2</v>
      </c>
      <c r="F79" s="225">
        <f t="shared" si="6"/>
        <v>5.0155614265182056</v>
      </c>
      <c r="G79" s="2"/>
      <c r="H79" s="2"/>
      <c r="I79" s="226">
        <f>I75</f>
        <v>2.0894736842105274E-4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>
      <c r="A80" s="227">
        <v>40</v>
      </c>
      <c r="B80" s="223">
        <f>V12</f>
        <v>30.142999999999994</v>
      </c>
      <c r="C80" s="228">
        <v>60</v>
      </c>
      <c r="D80" s="224">
        <f>V14</f>
        <v>30.244499999999999</v>
      </c>
      <c r="E80" s="33">
        <f t="shared" si="5"/>
        <v>0.10150000000000503</v>
      </c>
      <c r="F80" s="225">
        <f t="shared" si="6"/>
        <v>7.0217859971253409</v>
      </c>
      <c r="G80" s="2"/>
      <c r="H80" s="2"/>
      <c r="I80" s="226">
        <f>I75</f>
        <v>2.0894736842105274E-4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>
      <c r="A81" s="227">
        <v>40</v>
      </c>
      <c r="B81" s="223">
        <f>V12</f>
        <v>30.142999999999994</v>
      </c>
      <c r="C81" s="229">
        <v>70</v>
      </c>
      <c r="D81" s="223">
        <f>V10</f>
        <v>30.264499999999998</v>
      </c>
      <c r="E81" s="33">
        <f t="shared" si="5"/>
        <v>0.1215000000000046</v>
      </c>
      <c r="F81" s="225">
        <f t="shared" si="6"/>
        <v>8.4053891492681672</v>
      </c>
      <c r="G81" s="2"/>
      <c r="H81" s="2"/>
      <c r="I81" s="226">
        <f>I75</f>
        <v>2.0894736842105274E-4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>
      <c r="A82" s="229">
        <v>50</v>
      </c>
      <c r="B82" s="223">
        <f>V8</f>
        <v>30.215499999999999</v>
      </c>
      <c r="C82" s="228">
        <v>60</v>
      </c>
      <c r="D82" s="224">
        <f>V14</f>
        <v>30.244499999999999</v>
      </c>
      <c r="E82" s="33">
        <f t="shared" si="5"/>
        <v>2.8999999999999915E-2</v>
      </c>
      <c r="F82" s="225">
        <f t="shared" si="6"/>
        <v>2.0062245706071349</v>
      </c>
      <c r="G82" s="2"/>
      <c r="H82" s="2"/>
      <c r="I82" s="226">
        <f>I75</f>
        <v>2.0894736842105274E-4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>
      <c r="A83" s="229">
        <v>50</v>
      </c>
      <c r="B83" s="223">
        <f>V8</f>
        <v>30.215499999999999</v>
      </c>
      <c r="C83" s="229">
        <v>70</v>
      </c>
      <c r="D83" s="223">
        <f>V10</f>
        <v>30.264499999999998</v>
      </c>
      <c r="E83" s="33">
        <f t="shared" si="5"/>
        <v>4.8999999999999488E-2</v>
      </c>
      <c r="F83" s="225">
        <f t="shared" si="6"/>
        <v>3.3898277227499611</v>
      </c>
      <c r="G83" s="2"/>
      <c r="H83" s="2"/>
      <c r="I83" s="226">
        <f>I75</f>
        <v>2.0894736842105274E-4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>
      <c r="A84" s="230">
        <v>60</v>
      </c>
      <c r="B84" s="223">
        <f>V14</f>
        <v>30.244499999999999</v>
      </c>
      <c r="C84" s="229">
        <v>70</v>
      </c>
      <c r="D84" s="223">
        <f>V10</f>
        <v>30.264499999999998</v>
      </c>
      <c r="E84" s="33">
        <f t="shared" si="5"/>
        <v>1.9999999999999574E-2</v>
      </c>
      <c r="F84" s="225">
        <f t="shared" si="6"/>
        <v>1.3836031521428263</v>
      </c>
      <c r="G84" s="2"/>
      <c r="H84" s="2"/>
      <c r="I84" s="226">
        <f>I75</f>
        <v>2.0894736842105274E-4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</sheetData>
  <mergeCells count="19">
    <mergeCell ref="S19:U19"/>
    <mergeCell ref="S21:U21"/>
    <mergeCell ref="B2:E2"/>
    <mergeCell ref="F2:I2"/>
    <mergeCell ref="J2:M2"/>
    <mergeCell ref="N2:Q2"/>
    <mergeCell ref="R2:U2"/>
    <mergeCell ref="B3:C3"/>
    <mergeCell ref="D3:E3"/>
    <mergeCell ref="P3:Q3"/>
    <mergeCell ref="R3:S3"/>
    <mergeCell ref="T3:U3"/>
    <mergeCell ref="S16:U16"/>
    <mergeCell ref="S18:U18"/>
    <mergeCell ref="F3:G3"/>
    <mergeCell ref="H3:I3"/>
    <mergeCell ref="J3:K3"/>
    <mergeCell ref="L3:M3"/>
    <mergeCell ref="N3:O3"/>
  </mergeCells>
  <conditionalFormatting sqref="A47">
    <cfRule type="cellIs" dxfId="16" priority="12" operator="greaterThanOrEqual">
      <formula>0.14</formula>
    </cfRule>
    <cfRule type="cellIs" dxfId="15" priority="13" operator="greaterThanOrEqual">
      <formula>0.06</formula>
    </cfRule>
    <cfRule type="cellIs" dxfId="14" priority="14" operator="greaterThanOrEqual">
      <formula>0.01</formula>
    </cfRule>
    <cfRule type="cellIs" dxfId="13" priority="15" operator="lessThan">
      <formula>0.01</formula>
    </cfRule>
  </conditionalFormatting>
  <conditionalFormatting sqref="A52">
    <cfRule type="cellIs" dxfId="12" priority="5" operator="greaterThanOrEqual">
      <formula>0.4</formula>
    </cfRule>
    <cfRule type="cellIs" dxfId="11" priority="6" operator="greaterThanOrEqual">
      <formula>0.25</formula>
    </cfRule>
    <cfRule type="cellIs" dxfId="10" priority="7" operator="greaterThanOrEqual">
      <formula>0.1</formula>
    </cfRule>
    <cfRule type="cellIs" dxfId="9" priority="16" operator="lessThan">
      <formula>0.1</formula>
    </cfRule>
  </conditionalFormatting>
  <conditionalFormatting sqref="A56">
    <cfRule type="cellIs" dxfId="8" priority="8" operator="greaterThanOrEqual">
      <formula>0.14</formula>
    </cfRule>
    <cfRule type="cellIs" dxfId="7" priority="9" operator="greaterThanOrEqual">
      <formula>0.06</formula>
    </cfRule>
    <cfRule type="cellIs" dxfId="6" priority="10" operator="greaterThanOrEqual">
      <formula>0.01</formula>
    </cfRule>
    <cfRule type="cellIs" dxfId="5" priority="17" operator="lessThan">
      <formula>0.01</formula>
    </cfRule>
  </conditionalFormatting>
  <conditionalFormatting sqref="B63:B65">
    <cfRule type="cellIs" dxfId="4" priority="3" operator="greaterThan">
      <formula>3.4</formula>
    </cfRule>
    <cfRule type="cellIs" dxfId="3" priority="4" operator="lessThan">
      <formula>3.4</formula>
    </cfRule>
  </conditionalFormatting>
  <conditionalFormatting sqref="F75:F84">
    <cfRule type="cellIs" dxfId="2" priority="1" operator="greaterThanOrEqual">
      <formula>3.93</formula>
    </cfRule>
    <cfRule type="cellIs" dxfId="1" priority="2" operator="lessThan">
      <formula>3.93</formula>
    </cfRule>
  </conditionalFormatting>
  <conditionalFormatting sqref="L32">
    <cfRule type="cellIs" dxfId="0" priority="11" operator="greaterThan">
      <formula>0</formula>
    </cfRule>
  </conditionalFormatting>
  <hyperlinks>
    <hyperlink ref="F42" r:id="rId1" xr:uid="{00000000-0004-0000-0600-000000000000}"/>
    <hyperlink ref="L47" r:id="rId2" location=":~:text=ANOVA%20%2D%20(Partial)%20Eta%20Squared&amp;text=%CE%B72%20%3D%200.01%20indicates%20a,0.14%20indicates%20a%20large%20effect." xr:uid="{00000000-0004-0000-0600-000001000000}"/>
    <hyperlink ref="G61" r:id="rId3" xr:uid="{00000000-0004-0000-0600-000002000000}"/>
    <hyperlink ref="B67" r:id="rId4" xr:uid="{00000000-0004-0000-0600-000003000000}"/>
    <hyperlink ref="A69" r:id="rId5" xr:uid="{00000000-0004-0000-0600-000004000000}"/>
    <hyperlink ref="A70" r:id="rId6" xr:uid="{00000000-0004-0000-0600-000005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Dimensions</vt:lpstr>
      <vt:lpstr>1A Speed - Print - All</vt:lpstr>
      <vt:lpstr>1Ai Speed - Print - midline</vt:lpstr>
      <vt:lpstr>1Aii Speed - Print - maximum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Ailsa Mummery (PhD Mechanical Engineering FT)</cp:lastModifiedBy>
  <dcterms:modified xsi:type="dcterms:W3CDTF">2023-09-22T09:45:51Z</dcterms:modified>
</cp:coreProperties>
</file>