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apter 1 Hypsilophodon Bed\Paper\Submission bits\"/>
    </mc:Choice>
  </mc:AlternateContent>
  <xr:revisionPtr revIDLastSave="0" documentId="8_{3A21AADA-46E2-4C62-B682-C8F892AC173E}" xr6:coauthVersionLast="47" xr6:coauthVersionMax="47" xr10:uidLastSave="{00000000-0000-0000-0000-000000000000}"/>
  <bookViews>
    <workbookView xWindow="-120" yWindow="-120" windowWidth="29040" windowHeight="15840" xr2:uid="{C72229D3-3A4A-4FCD-9240-637EB7FC0E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3" i="1" l="1"/>
  <c r="X113" i="1"/>
  <c r="W113" i="1"/>
  <c r="Z113" i="1" s="1"/>
  <c r="AB113" i="1" s="1"/>
  <c r="S113" i="1"/>
  <c r="R113" i="1"/>
  <c r="Q113" i="1"/>
  <c r="N113" i="1"/>
  <c r="P113" i="1" s="1"/>
  <c r="H113" i="1"/>
  <c r="F113" i="1"/>
  <c r="Z112" i="1"/>
  <c r="AB112" i="1" s="1"/>
  <c r="Y112" i="1"/>
  <c r="X112" i="1"/>
  <c r="W112" i="1"/>
  <c r="V112" i="1"/>
  <c r="S112" i="1"/>
  <c r="R112" i="1"/>
  <c r="Q112" i="1"/>
  <c r="T112" i="1" s="1"/>
  <c r="N112" i="1"/>
  <c r="P112" i="1" s="1"/>
  <c r="H112" i="1"/>
  <c r="F112" i="1"/>
  <c r="Y111" i="1"/>
  <c r="Z111" i="1" s="1"/>
  <c r="AB111" i="1" s="1"/>
  <c r="X111" i="1"/>
  <c r="W111" i="1"/>
  <c r="T111" i="1"/>
  <c r="V111" i="1" s="1"/>
  <c r="S111" i="1"/>
  <c r="R111" i="1"/>
  <c r="Q111" i="1"/>
  <c r="P111" i="1"/>
  <c r="N111" i="1"/>
  <c r="F111" i="1"/>
  <c r="H111" i="1" s="1"/>
  <c r="Y110" i="1"/>
  <c r="X110" i="1"/>
  <c r="W110" i="1"/>
  <c r="S110" i="1"/>
  <c r="T110" i="1" s="1"/>
  <c r="V110" i="1" s="1"/>
  <c r="R110" i="1"/>
  <c r="Q110" i="1"/>
  <c r="N110" i="1"/>
  <c r="P110" i="1" s="1"/>
  <c r="F110" i="1"/>
  <c r="H110" i="1" s="1"/>
  <c r="Y109" i="1"/>
  <c r="X109" i="1"/>
  <c r="W109" i="1"/>
  <c r="S109" i="1"/>
  <c r="R109" i="1"/>
  <c r="T109" i="1" s="1"/>
  <c r="V109" i="1" s="1"/>
  <c r="Q109" i="1"/>
  <c r="N109" i="1"/>
  <c r="P109" i="1" s="1"/>
  <c r="H109" i="1"/>
  <c r="F109" i="1"/>
  <c r="Y108" i="1"/>
  <c r="X108" i="1"/>
  <c r="W108" i="1"/>
  <c r="Z108" i="1" s="1"/>
  <c r="AB108" i="1" s="1"/>
  <c r="S108" i="1"/>
  <c r="R108" i="1"/>
  <c r="Q108" i="1"/>
  <c r="T108" i="1" s="1"/>
  <c r="V108" i="1" s="1"/>
  <c r="N108" i="1"/>
  <c r="P108" i="1" s="1"/>
  <c r="F108" i="1"/>
  <c r="H108" i="1" s="1"/>
  <c r="Z107" i="1"/>
  <c r="AB107" i="1" s="1"/>
  <c r="Y107" i="1"/>
  <c r="X107" i="1"/>
  <c r="W107" i="1"/>
  <c r="V107" i="1"/>
  <c r="S107" i="1"/>
  <c r="R107" i="1"/>
  <c r="Q107" i="1"/>
  <c r="T107" i="1" s="1"/>
  <c r="P107" i="1"/>
  <c r="N107" i="1"/>
  <c r="F107" i="1"/>
  <c r="H107" i="1" s="1"/>
  <c r="AC107" i="1" s="1"/>
  <c r="Y106" i="1"/>
  <c r="X106" i="1"/>
  <c r="W106" i="1"/>
  <c r="Z106" i="1" s="1"/>
  <c r="AB106" i="1" s="1"/>
  <c r="T106" i="1"/>
  <c r="V106" i="1" s="1"/>
  <c r="S106" i="1"/>
  <c r="R106" i="1"/>
  <c r="Q106" i="1"/>
  <c r="P106" i="1"/>
  <c r="AC106" i="1" s="1"/>
  <c r="N106" i="1"/>
  <c r="H106" i="1"/>
  <c r="F106" i="1"/>
  <c r="Y105" i="1"/>
  <c r="X105" i="1"/>
  <c r="W105" i="1"/>
  <c r="Z105" i="1" s="1"/>
  <c r="AB105" i="1" s="1"/>
  <c r="S105" i="1"/>
  <c r="R105" i="1"/>
  <c r="Q105" i="1"/>
  <c r="T105" i="1" s="1"/>
  <c r="V105" i="1" s="1"/>
  <c r="N105" i="1"/>
  <c r="P105" i="1" s="1"/>
  <c r="AC105" i="1" s="1"/>
  <c r="H105" i="1"/>
  <c r="F105" i="1"/>
  <c r="Z104" i="1"/>
  <c r="AB104" i="1" s="1"/>
  <c r="Y104" i="1"/>
  <c r="X104" i="1"/>
  <c r="W104" i="1"/>
  <c r="V104" i="1"/>
  <c r="S104" i="1"/>
  <c r="R104" i="1"/>
  <c r="Q104" i="1"/>
  <c r="T104" i="1" s="1"/>
  <c r="P104" i="1"/>
  <c r="N104" i="1"/>
  <c r="F104" i="1"/>
  <c r="H104" i="1" s="1"/>
  <c r="Z103" i="1"/>
  <c r="AB103" i="1" s="1"/>
  <c r="Y103" i="1"/>
  <c r="X103" i="1"/>
  <c r="W103" i="1"/>
  <c r="V103" i="1"/>
  <c r="S103" i="1"/>
  <c r="R103" i="1"/>
  <c r="Q103" i="1"/>
  <c r="T103" i="1" s="1"/>
  <c r="P103" i="1"/>
  <c r="N103" i="1"/>
  <c r="F103" i="1"/>
  <c r="H103" i="1" s="1"/>
  <c r="Y102" i="1"/>
  <c r="X102" i="1"/>
  <c r="W102" i="1"/>
  <c r="Z102" i="1" s="1"/>
  <c r="AB102" i="1" s="1"/>
  <c r="T102" i="1"/>
  <c r="V102" i="1" s="1"/>
  <c r="S102" i="1"/>
  <c r="R102" i="1"/>
  <c r="Q102" i="1"/>
  <c r="P102" i="1"/>
  <c r="AC102" i="1" s="1"/>
  <c r="N102" i="1"/>
  <c r="F102" i="1"/>
  <c r="H102" i="1" s="1"/>
  <c r="AB101" i="1"/>
  <c r="Y101" i="1"/>
  <c r="X101" i="1"/>
  <c r="W101" i="1"/>
  <c r="Z101" i="1" s="1"/>
  <c r="S101" i="1"/>
  <c r="R101" i="1"/>
  <c r="Q101" i="1"/>
  <c r="N101" i="1"/>
  <c r="P101" i="1" s="1"/>
  <c r="H101" i="1"/>
  <c r="F101" i="1"/>
  <c r="Z100" i="1"/>
  <c r="AB100" i="1" s="1"/>
  <c r="Y100" i="1"/>
  <c r="X100" i="1"/>
  <c r="W100" i="1"/>
  <c r="V100" i="1"/>
  <c r="S100" i="1"/>
  <c r="R100" i="1"/>
  <c r="Q100" i="1"/>
  <c r="T100" i="1" s="1"/>
  <c r="N100" i="1"/>
  <c r="P100" i="1" s="1"/>
  <c r="H100" i="1"/>
  <c r="F100" i="1"/>
  <c r="Y99" i="1"/>
  <c r="Z99" i="1" s="1"/>
  <c r="AB99" i="1" s="1"/>
  <c r="X99" i="1"/>
  <c r="W99" i="1"/>
  <c r="T99" i="1"/>
  <c r="V99" i="1" s="1"/>
  <c r="S99" i="1"/>
  <c r="R99" i="1"/>
  <c r="Q99" i="1"/>
  <c r="P99" i="1"/>
  <c r="N99" i="1"/>
  <c r="F99" i="1"/>
  <c r="H99" i="1" s="1"/>
  <c r="Y98" i="1"/>
  <c r="X98" i="1"/>
  <c r="W98" i="1"/>
  <c r="S98" i="1"/>
  <c r="T98" i="1" s="1"/>
  <c r="V98" i="1" s="1"/>
  <c r="R98" i="1"/>
  <c r="Q98" i="1"/>
  <c r="N98" i="1"/>
  <c r="P98" i="1" s="1"/>
  <c r="F98" i="1"/>
  <c r="H98" i="1" s="1"/>
  <c r="Y97" i="1"/>
  <c r="X97" i="1"/>
  <c r="W97" i="1"/>
  <c r="S97" i="1"/>
  <c r="R97" i="1"/>
  <c r="Q97" i="1"/>
  <c r="T97" i="1" s="1"/>
  <c r="V97" i="1" s="1"/>
  <c r="N97" i="1"/>
  <c r="P97" i="1" s="1"/>
  <c r="H97" i="1"/>
  <c r="F97" i="1"/>
  <c r="AB96" i="1"/>
  <c r="Y96" i="1"/>
  <c r="X96" i="1"/>
  <c r="W96" i="1"/>
  <c r="Z96" i="1" s="1"/>
  <c r="S96" i="1"/>
  <c r="R96" i="1"/>
  <c r="Q96" i="1"/>
  <c r="T96" i="1" s="1"/>
  <c r="V96" i="1" s="1"/>
  <c r="N96" i="1"/>
  <c r="P96" i="1" s="1"/>
  <c r="F96" i="1"/>
  <c r="H96" i="1" s="1"/>
  <c r="Z95" i="1"/>
  <c r="AB95" i="1" s="1"/>
  <c r="Y95" i="1"/>
  <c r="X95" i="1"/>
  <c r="W95" i="1"/>
  <c r="V95" i="1"/>
  <c r="S95" i="1"/>
  <c r="R95" i="1"/>
  <c r="Q95" i="1"/>
  <c r="T95" i="1" s="1"/>
  <c r="P95" i="1"/>
  <c r="N95" i="1"/>
  <c r="F95" i="1"/>
  <c r="H95" i="1" s="1"/>
  <c r="Y94" i="1"/>
  <c r="X94" i="1"/>
  <c r="W94" i="1"/>
  <c r="T94" i="1"/>
  <c r="V94" i="1" s="1"/>
  <c r="S94" i="1"/>
  <c r="R94" i="1"/>
  <c r="Q94" i="1"/>
  <c r="P94" i="1"/>
  <c r="N94" i="1"/>
  <c r="F94" i="1"/>
  <c r="H94" i="1" s="1"/>
  <c r="Y93" i="1"/>
  <c r="X93" i="1"/>
  <c r="W93" i="1"/>
  <c r="S93" i="1"/>
  <c r="R93" i="1"/>
  <c r="Q93" i="1"/>
  <c r="T93" i="1" s="1"/>
  <c r="V93" i="1" s="1"/>
  <c r="N93" i="1"/>
  <c r="P93" i="1" s="1"/>
  <c r="H93" i="1"/>
  <c r="F93" i="1"/>
  <c r="Y92" i="1"/>
  <c r="X92" i="1"/>
  <c r="W92" i="1"/>
  <c r="Z92" i="1" s="1"/>
  <c r="AB92" i="1" s="1"/>
  <c r="S92" i="1"/>
  <c r="R92" i="1"/>
  <c r="Q92" i="1"/>
  <c r="T92" i="1" s="1"/>
  <c r="V92" i="1" s="1"/>
  <c r="N92" i="1"/>
  <c r="P92" i="1" s="1"/>
  <c r="H92" i="1"/>
  <c r="F92" i="1"/>
  <c r="Z91" i="1"/>
  <c r="AB91" i="1" s="1"/>
  <c r="Y91" i="1"/>
  <c r="X91" i="1"/>
  <c r="W91" i="1"/>
  <c r="V91" i="1"/>
  <c r="S91" i="1"/>
  <c r="R91" i="1"/>
  <c r="Q91" i="1"/>
  <c r="T91" i="1" s="1"/>
  <c r="P91" i="1"/>
  <c r="N91" i="1"/>
  <c r="F91" i="1"/>
  <c r="H91" i="1" s="1"/>
  <c r="Y90" i="1"/>
  <c r="X90" i="1"/>
  <c r="W90" i="1"/>
  <c r="T90" i="1"/>
  <c r="V90" i="1" s="1"/>
  <c r="S90" i="1"/>
  <c r="R90" i="1"/>
  <c r="Q90" i="1"/>
  <c r="P90" i="1"/>
  <c r="N90" i="1"/>
  <c r="F90" i="1"/>
  <c r="H90" i="1" s="1"/>
  <c r="Y89" i="1"/>
  <c r="X89" i="1"/>
  <c r="W89" i="1"/>
  <c r="S89" i="1"/>
  <c r="R89" i="1"/>
  <c r="Q89" i="1"/>
  <c r="N89" i="1"/>
  <c r="P89" i="1" s="1"/>
  <c r="H89" i="1"/>
  <c r="F89" i="1"/>
  <c r="Y88" i="1"/>
  <c r="X88" i="1"/>
  <c r="W88" i="1"/>
  <c r="Z88" i="1" s="1"/>
  <c r="AB88" i="1" s="1"/>
  <c r="S88" i="1"/>
  <c r="R88" i="1"/>
  <c r="Q88" i="1"/>
  <c r="T88" i="1" s="1"/>
  <c r="V88" i="1" s="1"/>
  <c r="N88" i="1"/>
  <c r="P88" i="1" s="1"/>
  <c r="F88" i="1"/>
  <c r="H88" i="1" s="1"/>
  <c r="Z87" i="1"/>
  <c r="AB87" i="1" s="1"/>
  <c r="Y87" i="1"/>
  <c r="X87" i="1"/>
  <c r="W87" i="1"/>
  <c r="V87" i="1"/>
  <c r="S87" i="1"/>
  <c r="R87" i="1"/>
  <c r="Q87" i="1"/>
  <c r="T87" i="1" s="1"/>
  <c r="P87" i="1"/>
  <c r="N87" i="1"/>
  <c r="F87" i="1"/>
  <c r="H87" i="1" s="1"/>
  <c r="Y86" i="1"/>
  <c r="X86" i="1"/>
  <c r="W86" i="1"/>
  <c r="T86" i="1"/>
  <c r="V86" i="1" s="1"/>
  <c r="S86" i="1"/>
  <c r="R86" i="1"/>
  <c r="Q86" i="1"/>
  <c r="P86" i="1"/>
  <c r="N86" i="1"/>
  <c r="F86" i="1"/>
  <c r="H86" i="1" s="1"/>
  <c r="Y85" i="1"/>
  <c r="X85" i="1"/>
  <c r="W85" i="1"/>
  <c r="S85" i="1"/>
  <c r="R85" i="1"/>
  <c r="Q85" i="1"/>
  <c r="T85" i="1" s="1"/>
  <c r="V85" i="1" s="1"/>
  <c r="N85" i="1"/>
  <c r="P85" i="1" s="1"/>
  <c r="H85" i="1"/>
  <c r="F85" i="1"/>
  <c r="Y84" i="1"/>
  <c r="X84" i="1"/>
  <c r="W84" i="1"/>
  <c r="Z84" i="1" s="1"/>
  <c r="AB84" i="1" s="1"/>
  <c r="S84" i="1"/>
  <c r="R84" i="1"/>
  <c r="Q84" i="1"/>
  <c r="T84" i="1" s="1"/>
  <c r="V84" i="1" s="1"/>
  <c r="N84" i="1"/>
  <c r="P84" i="1" s="1"/>
  <c r="H84" i="1"/>
  <c r="F84" i="1"/>
  <c r="Z83" i="1"/>
  <c r="AB83" i="1" s="1"/>
  <c r="Y83" i="1"/>
  <c r="X83" i="1"/>
  <c r="W83" i="1"/>
  <c r="V83" i="1"/>
  <c r="S83" i="1"/>
  <c r="R83" i="1"/>
  <c r="Q83" i="1"/>
  <c r="T83" i="1" s="1"/>
  <c r="P83" i="1"/>
  <c r="N83" i="1"/>
  <c r="F83" i="1"/>
  <c r="H83" i="1" s="1"/>
  <c r="Y82" i="1"/>
  <c r="X82" i="1"/>
  <c r="Z82" i="1" s="1"/>
  <c r="AB82" i="1" s="1"/>
  <c r="W82" i="1"/>
  <c r="T82" i="1"/>
  <c r="V82" i="1" s="1"/>
  <c r="S82" i="1"/>
  <c r="R82" i="1"/>
  <c r="Q82" i="1"/>
  <c r="P82" i="1"/>
  <c r="AC82" i="1" s="1"/>
  <c r="N82" i="1"/>
  <c r="F82" i="1"/>
  <c r="H82" i="1" s="1"/>
  <c r="Y81" i="1"/>
  <c r="X81" i="1"/>
  <c r="W81" i="1"/>
  <c r="S81" i="1"/>
  <c r="R81" i="1"/>
  <c r="T81" i="1" s="1"/>
  <c r="V81" i="1" s="1"/>
  <c r="Q81" i="1"/>
  <c r="N81" i="1"/>
  <c r="P81" i="1" s="1"/>
  <c r="H81" i="1"/>
  <c r="F81" i="1"/>
  <c r="Y80" i="1"/>
  <c r="X80" i="1"/>
  <c r="W80" i="1"/>
  <c r="Z80" i="1" s="1"/>
  <c r="AB80" i="1" s="1"/>
  <c r="S80" i="1"/>
  <c r="R80" i="1"/>
  <c r="Q80" i="1"/>
  <c r="T80" i="1" s="1"/>
  <c r="V80" i="1" s="1"/>
  <c r="N80" i="1"/>
  <c r="P80" i="1" s="1"/>
  <c r="F80" i="1"/>
  <c r="H80" i="1" s="1"/>
  <c r="Z79" i="1"/>
  <c r="AB79" i="1" s="1"/>
  <c r="Y79" i="1"/>
  <c r="X79" i="1"/>
  <c r="W79" i="1"/>
  <c r="V79" i="1"/>
  <c r="S79" i="1"/>
  <c r="R79" i="1"/>
  <c r="Q79" i="1"/>
  <c r="T79" i="1" s="1"/>
  <c r="P79" i="1"/>
  <c r="N79" i="1"/>
  <c r="F79" i="1"/>
  <c r="H79" i="1" s="1"/>
  <c r="Y78" i="1"/>
  <c r="X78" i="1"/>
  <c r="Z78" i="1" s="1"/>
  <c r="AB78" i="1" s="1"/>
  <c r="W78" i="1"/>
  <c r="T78" i="1"/>
  <c r="V78" i="1" s="1"/>
  <c r="S78" i="1"/>
  <c r="R78" i="1"/>
  <c r="Q78" i="1"/>
  <c r="P78" i="1"/>
  <c r="N78" i="1"/>
  <c r="F78" i="1"/>
  <c r="H78" i="1" s="1"/>
  <c r="AC78" i="1" s="1"/>
  <c r="Y77" i="1"/>
  <c r="X77" i="1"/>
  <c r="W77" i="1"/>
  <c r="S77" i="1"/>
  <c r="R77" i="1"/>
  <c r="Q77" i="1"/>
  <c r="T77" i="1" s="1"/>
  <c r="V77" i="1" s="1"/>
  <c r="N77" i="1"/>
  <c r="P77" i="1" s="1"/>
  <c r="H77" i="1"/>
  <c r="F77" i="1"/>
  <c r="Y76" i="1"/>
  <c r="X76" i="1"/>
  <c r="W76" i="1"/>
  <c r="Z76" i="1" s="1"/>
  <c r="AB76" i="1" s="1"/>
  <c r="S76" i="1"/>
  <c r="R76" i="1"/>
  <c r="Q76" i="1"/>
  <c r="T76" i="1" s="1"/>
  <c r="V76" i="1" s="1"/>
  <c r="N76" i="1"/>
  <c r="P76" i="1" s="1"/>
  <c r="H76" i="1"/>
  <c r="F76" i="1"/>
  <c r="Z75" i="1"/>
  <c r="AB75" i="1" s="1"/>
  <c r="Y75" i="1"/>
  <c r="X75" i="1"/>
  <c r="W75" i="1"/>
  <c r="V75" i="1"/>
  <c r="S75" i="1"/>
  <c r="R75" i="1"/>
  <c r="Q75" i="1"/>
  <c r="T75" i="1" s="1"/>
  <c r="P75" i="1"/>
  <c r="N75" i="1"/>
  <c r="F75" i="1"/>
  <c r="H75" i="1" s="1"/>
  <c r="Y74" i="1"/>
  <c r="X74" i="1"/>
  <c r="W74" i="1"/>
  <c r="T74" i="1"/>
  <c r="V74" i="1" s="1"/>
  <c r="S74" i="1"/>
  <c r="R74" i="1"/>
  <c r="Q74" i="1"/>
  <c r="P74" i="1"/>
  <c r="N74" i="1"/>
  <c r="F74" i="1"/>
  <c r="H74" i="1" s="1"/>
  <c r="Y73" i="1"/>
  <c r="X73" i="1"/>
  <c r="W73" i="1"/>
  <c r="S73" i="1"/>
  <c r="R73" i="1"/>
  <c r="Q73" i="1"/>
  <c r="N73" i="1"/>
  <c r="P73" i="1" s="1"/>
  <c r="H73" i="1"/>
  <c r="F73" i="1"/>
  <c r="Y72" i="1"/>
  <c r="Z72" i="1" s="1"/>
  <c r="AB72" i="1" s="1"/>
  <c r="X72" i="1"/>
  <c r="W72" i="1"/>
  <c r="T72" i="1"/>
  <c r="V72" i="1" s="1"/>
  <c r="S72" i="1"/>
  <c r="R72" i="1"/>
  <c r="Q72" i="1"/>
  <c r="P72" i="1"/>
  <c r="N72" i="1"/>
  <c r="F72" i="1"/>
  <c r="H72" i="1" s="1"/>
  <c r="AC72" i="1" s="1"/>
  <c r="Z71" i="1"/>
  <c r="AB71" i="1" s="1"/>
  <c r="Y71" i="1"/>
  <c r="X71" i="1"/>
  <c r="W71" i="1"/>
  <c r="V71" i="1"/>
  <c r="S71" i="1"/>
  <c r="R71" i="1"/>
  <c r="Q71" i="1"/>
  <c r="T71" i="1" s="1"/>
  <c r="N71" i="1"/>
  <c r="P71" i="1" s="1"/>
  <c r="F71" i="1"/>
  <c r="H71" i="1" s="1"/>
  <c r="AC71" i="1" s="1"/>
  <c r="Y70" i="1"/>
  <c r="X70" i="1"/>
  <c r="W70" i="1"/>
  <c r="Z70" i="1" s="1"/>
  <c r="AB70" i="1" s="1"/>
  <c r="S70" i="1"/>
  <c r="R70" i="1"/>
  <c r="T70" i="1" s="1"/>
  <c r="V70" i="1" s="1"/>
  <c r="Q70" i="1"/>
  <c r="N70" i="1"/>
  <c r="P70" i="1" s="1"/>
  <c r="H70" i="1"/>
  <c r="AC70" i="1" s="1"/>
  <c r="F70" i="1"/>
  <c r="Z69" i="1"/>
  <c r="AB69" i="1" s="1"/>
  <c r="Y69" i="1"/>
  <c r="X69" i="1"/>
  <c r="W69" i="1"/>
  <c r="S69" i="1"/>
  <c r="R69" i="1"/>
  <c r="Q69" i="1"/>
  <c r="N69" i="1"/>
  <c r="P69" i="1" s="1"/>
  <c r="H69" i="1"/>
  <c r="F69" i="1"/>
  <c r="Y68" i="1"/>
  <c r="Z68" i="1" s="1"/>
  <c r="AB68" i="1" s="1"/>
  <c r="X68" i="1"/>
  <c r="W68" i="1"/>
  <c r="T68" i="1"/>
  <c r="V68" i="1" s="1"/>
  <c r="S68" i="1"/>
  <c r="R68" i="1"/>
  <c r="Q68" i="1"/>
  <c r="P68" i="1"/>
  <c r="N68" i="1"/>
  <c r="F68" i="1"/>
  <c r="H68" i="1" s="1"/>
  <c r="Y67" i="1"/>
  <c r="X67" i="1"/>
  <c r="Z67" i="1" s="1"/>
  <c r="AB67" i="1" s="1"/>
  <c r="W67" i="1"/>
  <c r="S67" i="1"/>
  <c r="T67" i="1" s="1"/>
  <c r="V67" i="1" s="1"/>
  <c r="R67" i="1"/>
  <c r="Q67" i="1"/>
  <c r="N67" i="1"/>
  <c r="P67" i="1" s="1"/>
  <c r="F67" i="1"/>
  <c r="H67" i="1" s="1"/>
  <c r="AC67" i="1" s="1"/>
  <c r="Y66" i="1"/>
  <c r="X66" i="1"/>
  <c r="W66" i="1"/>
  <c r="S66" i="1"/>
  <c r="R66" i="1"/>
  <c r="T66" i="1" s="1"/>
  <c r="V66" i="1" s="1"/>
  <c r="Q66" i="1"/>
  <c r="N66" i="1"/>
  <c r="P66" i="1" s="1"/>
  <c r="H66" i="1"/>
  <c r="F66" i="1"/>
  <c r="Z65" i="1"/>
  <c r="AB65" i="1" s="1"/>
  <c r="Y65" i="1"/>
  <c r="X65" i="1"/>
  <c r="W65" i="1"/>
  <c r="V65" i="1"/>
  <c r="S65" i="1"/>
  <c r="R65" i="1"/>
  <c r="Q65" i="1"/>
  <c r="T65" i="1" s="1"/>
  <c r="N65" i="1"/>
  <c r="P65" i="1" s="1"/>
  <c r="F65" i="1"/>
  <c r="H65" i="1" s="1"/>
  <c r="Z64" i="1"/>
  <c r="AB64" i="1" s="1"/>
  <c r="Y64" i="1"/>
  <c r="X64" i="1"/>
  <c r="W64" i="1"/>
  <c r="V64" i="1"/>
  <c r="S64" i="1"/>
  <c r="R64" i="1"/>
  <c r="Q64" i="1"/>
  <c r="T64" i="1" s="1"/>
  <c r="P64" i="1"/>
  <c r="N64" i="1"/>
  <c r="F64" i="1"/>
  <c r="H64" i="1" s="1"/>
  <c r="Y63" i="1"/>
  <c r="X63" i="1"/>
  <c r="Z63" i="1" s="1"/>
  <c r="AB63" i="1" s="1"/>
  <c r="W63" i="1"/>
  <c r="S63" i="1"/>
  <c r="T63" i="1" s="1"/>
  <c r="V63" i="1" s="1"/>
  <c r="R63" i="1"/>
  <c r="Q63" i="1"/>
  <c r="N63" i="1"/>
  <c r="P63" i="1" s="1"/>
  <c r="F63" i="1"/>
  <c r="H63" i="1" s="1"/>
  <c r="Y62" i="1"/>
  <c r="X62" i="1"/>
  <c r="W62" i="1"/>
  <c r="Z62" i="1" s="1"/>
  <c r="AB62" i="1" s="1"/>
  <c r="S62" i="1"/>
  <c r="T62" i="1" s="1"/>
  <c r="V62" i="1" s="1"/>
  <c r="R62" i="1"/>
  <c r="Q62" i="1"/>
  <c r="N62" i="1"/>
  <c r="C117" i="1" s="1"/>
  <c r="H62" i="1"/>
  <c r="F62" i="1"/>
  <c r="Y61" i="1"/>
  <c r="X61" i="1"/>
  <c r="W61" i="1"/>
  <c r="S61" i="1"/>
  <c r="R61" i="1"/>
  <c r="Q61" i="1"/>
  <c r="T61" i="1" s="1"/>
  <c r="N61" i="1"/>
  <c r="F61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H56" i="1"/>
  <c r="G56" i="1"/>
  <c r="F56" i="1"/>
  <c r="E56" i="1"/>
  <c r="D56" i="1"/>
  <c r="C56" i="1"/>
  <c r="B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I18" i="1"/>
  <c r="I56" i="1" s="1"/>
  <c r="G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3" i="1"/>
  <c r="AC64" i="1" l="1"/>
  <c r="AC90" i="1"/>
  <c r="D123" i="1"/>
  <c r="D125" i="1"/>
  <c r="V61" i="1"/>
  <c r="AC63" i="1"/>
  <c r="AC68" i="1"/>
  <c r="AC97" i="1"/>
  <c r="B119" i="1"/>
  <c r="B125" i="1"/>
  <c r="B121" i="1"/>
  <c r="B117" i="1"/>
  <c r="B124" i="1"/>
  <c r="B120" i="1"/>
  <c r="B116" i="1"/>
  <c r="B123" i="1"/>
  <c r="B118" i="1"/>
  <c r="B122" i="1"/>
  <c r="AC85" i="1"/>
  <c r="D120" i="1"/>
  <c r="H61" i="1"/>
  <c r="AC80" i="1"/>
  <c r="AC88" i="1"/>
  <c r="AC101" i="1"/>
  <c r="C122" i="1"/>
  <c r="AY18" i="1"/>
  <c r="Z61" i="1"/>
  <c r="P62" i="1"/>
  <c r="AC62" i="1" s="1"/>
  <c r="AC65" i="1"/>
  <c r="AC81" i="1"/>
  <c r="AC112" i="1"/>
  <c r="T69" i="1"/>
  <c r="V69" i="1" s="1"/>
  <c r="AC69" i="1" s="1"/>
  <c r="AC76" i="1"/>
  <c r="AC84" i="1"/>
  <c r="AC92" i="1"/>
  <c r="AC96" i="1"/>
  <c r="AC104" i="1"/>
  <c r="C125" i="1"/>
  <c r="C124" i="1"/>
  <c r="C120" i="1"/>
  <c r="C116" i="1"/>
  <c r="C126" i="1" s="1"/>
  <c r="C123" i="1"/>
  <c r="C119" i="1"/>
  <c r="C118" i="1"/>
  <c r="P61" i="1"/>
  <c r="C121" i="1"/>
  <c r="Z66" i="1"/>
  <c r="AB66" i="1" s="1"/>
  <c r="AC66" i="1" s="1"/>
  <c r="T73" i="1"/>
  <c r="V73" i="1" s="1"/>
  <c r="AC73" i="1" s="1"/>
  <c r="Z77" i="1"/>
  <c r="AB77" i="1" s="1"/>
  <c r="AC77" i="1" s="1"/>
  <c r="AC79" i="1"/>
  <c r="Z85" i="1"/>
  <c r="AB85" i="1" s="1"/>
  <c r="Z86" i="1"/>
  <c r="AB86" i="1" s="1"/>
  <c r="AC86" i="1" s="1"/>
  <c r="AC87" i="1"/>
  <c r="T89" i="1"/>
  <c r="V89" i="1" s="1"/>
  <c r="AC89" i="1" s="1"/>
  <c r="Z93" i="1"/>
  <c r="AB93" i="1" s="1"/>
  <c r="AC93" i="1" s="1"/>
  <c r="Z94" i="1"/>
  <c r="AB94" i="1" s="1"/>
  <c r="AC94" i="1" s="1"/>
  <c r="AC95" i="1"/>
  <c r="AC100" i="1"/>
  <c r="AC103" i="1"/>
  <c r="AC108" i="1"/>
  <c r="Z110" i="1"/>
  <c r="AB110" i="1" s="1"/>
  <c r="AC110" i="1" s="1"/>
  <c r="T101" i="1"/>
  <c r="V101" i="1" s="1"/>
  <c r="T113" i="1"/>
  <c r="V113" i="1" s="1"/>
  <c r="AC113" i="1" s="1"/>
  <c r="Z73" i="1"/>
  <c r="AB73" i="1" s="1"/>
  <c r="Z74" i="1"/>
  <c r="AB74" i="1" s="1"/>
  <c r="AC74" i="1" s="1"/>
  <c r="AC75" i="1"/>
  <c r="Z81" i="1"/>
  <c r="AB81" i="1" s="1"/>
  <c r="AC83" i="1"/>
  <c r="Z89" i="1"/>
  <c r="AB89" i="1" s="1"/>
  <c r="Z90" i="1"/>
  <c r="AB90" i="1" s="1"/>
  <c r="AC91" i="1"/>
  <c r="Z97" i="1"/>
  <c r="AB97" i="1" s="1"/>
  <c r="Z98" i="1"/>
  <c r="AB98" i="1" s="1"/>
  <c r="AC98" i="1" s="1"/>
  <c r="AC99" i="1"/>
  <c r="Z109" i="1"/>
  <c r="AB109" i="1" s="1"/>
  <c r="AC109" i="1" s="1"/>
  <c r="AC111" i="1"/>
  <c r="E122" i="1" l="1"/>
  <c r="E118" i="1"/>
  <c r="E125" i="1"/>
  <c r="E121" i="1"/>
  <c r="E117" i="1"/>
  <c r="E124" i="1"/>
  <c r="E116" i="1"/>
  <c r="E119" i="1"/>
  <c r="E120" i="1"/>
  <c r="E123" i="1"/>
  <c r="AB61" i="1"/>
  <c r="AC61" i="1" s="1"/>
  <c r="D116" i="1"/>
  <c r="D118" i="1"/>
  <c r="B126" i="1"/>
  <c r="D124" i="1"/>
  <c r="D122" i="1"/>
  <c r="D117" i="1"/>
  <c r="D121" i="1"/>
  <c r="D119" i="1"/>
  <c r="F125" i="1" l="1"/>
  <c r="F121" i="1"/>
  <c r="F117" i="1"/>
  <c r="F124" i="1"/>
  <c r="F120" i="1"/>
  <c r="F116" i="1"/>
  <c r="F119" i="1"/>
  <c r="F122" i="1"/>
  <c r="F118" i="1"/>
  <c r="F123" i="1"/>
  <c r="D126" i="1"/>
  <c r="E126" i="1"/>
  <c r="F126" i="1" l="1"/>
</calcChain>
</file>

<file path=xl/sharedStrings.xml><?xml version="1.0" encoding="utf-8"?>
<sst xmlns="http://schemas.openxmlformats.org/spreadsheetml/2006/main" count="215" uniqueCount="132">
  <si>
    <t>Completeness</t>
  </si>
  <si>
    <t>Skull</t>
  </si>
  <si>
    <t>Jaw</t>
  </si>
  <si>
    <t>Vertebrae</t>
  </si>
  <si>
    <t>Ribs</t>
  </si>
  <si>
    <t>Pectoral girdle</t>
  </si>
  <si>
    <t>Right Forelimb</t>
  </si>
  <si>
    <t>Left Forelimb</t>
  </si>
  <si>
    <t>Pelvic girdle</t>
  </si>
  <si>
    <t>Right Hindlimb</t>
  </si>
  <si>
    <t>Left Hindlimb</t>
  </si>
  <si>
    <t># of elements preserved</t>
  </si>
  <si>
    <t>Specimen Number</t>
  </si>
  <si>
    <t>R -Cranium</t>
  </si>
  <si>
    <t>L - Cranium</t>
  </si>
  <si>
    <t>R - Mandible</t>
  </si>
  <si>
    <t>L -Mandible</t>
  </si>
  <si>
    <t>Cervicals</t>
  </si>
  <si>
    <t>Dorsals</t>
  </si>
  <si>
    <t>Sacrals</t>
  </si>
  <si>
    <t>Caudals</t>
  </si>
  <si>
    <t>R - Scapula</t>
  </si>
  <si>
    <t>L - Scapula</t>
  </si>
  <si>
    <t>R - Coracoid</t>
  </si>
  <si>
    <t>L - Coracoid</t>
  </si>
  <si>
    <t>R - Sternal plate</t>
  </si>
  <si>
    <t>L - Sternal plate</t>
  </si>
  <si>
    <t>R - Humerus</t>
  </si>
  <si>
    <t>R - Ulna</t>
  </si>
  <si>
    <t>R - Radius</t>
  </si>
  <si>
    <t>R - Carpals</t>
  </si>
  <si>
    <t>R - Metacarpals</t>
  </si>
  <si>
    <t>R - Digits</t>
  </si>
  <si>
    <t>R - Ilium</t>
  </si>
  <si>
    <t>L - Ilium</t>
  </si>
  <si>
    <t>R - Pubis</t>
  </si>
  <si>
    <t>L - Pubis</t>
  </si>
  <si>
    <t>R - Ischium</t>
  </si>
  <si>
    <t>L - Ischium</t>
  </si>
  <si>
    <t>R - Femur</t>
  </si>
  <si>
    <t>R - Tibia</t>
  </si>
  <si>
    <t>R - Fibula</t>
  </si>
  <si>
    <t>R - Astragalus</t>
  </si>
  <si>
    <t>R - Calcaneum</t>
  </si>
  <si>
    <t>R - Distal tarsals</t>
  </si>
  <si>
    <t>R - Metatarsals</t>
  </si>
  <si>
    <t>L - Femur</t>
  </si>
  <si>
    <t>L - Tibia</t>
  </si>
  <si>
    <t>L - Fibula</t>
  </si>
  <si>
    <t>L - Astragalus</t>
  </si>
  <si>
    <t>L - Calcaneum</t>
  </si>
  <si>
    <t>L - Distal tarsals</t>
  </si>
  <si>
    <t>L - Metatarsals</t>
  </si>
  <si>
    <t>L - Digits</t>
  </si>
  <si>
    <t>28707, 39560-1</t>
  </si>
  <si>
    <t>R147</t>
  </si>
  <si>
    <t>R169</t>
  </si>
  <si>
    <t>R189</t>
  </si>
  <si>
    <t>R190</t>
  </si>
  <si>
    <t>R192</t>
  </si>
  <si>
    <t>R192a</t>
  </si>
  <si>
    <t>R192b</t>
  </si>
  <si>
    <t>R193</t>
  </si>
  <si>
    <t>R194</t>
  </si>
  <si>
    <t>R195</t>
  </si>
  <si>
    <t>R196</t>
  </si>
  <si>
    <t>R196a</t>
  </si>
  <si>
    <t>R197</t>
  </si>
  <si>
    <t>R198</t>
  </si>
  <si>
    <t>R199</t>
  </si>
  <si>
    <t>R200</t>
  </si>
  <si>
    <t>R201</t>
  </si>
  <si>
    <t>R636</t>
  </si>
  <si>
    <t>R752</t>
  </si>
  <si>
    <t>R2466-R2476</t>
  </si>
  <si>
    <t>R2477</t>
  </si>
  <si>
    <t>R2478</t>
  </si>
  <si>
    <t>R2480</t>
  </si>
  <si>
    <t>R2481</t>
  </si>
  <si>
    <t>R2482</t>
  </si>
  <si>
    <t>R2483</t>
  </si>
  <si>
    <t>R2484</t>
  </si>
  <si>
    <t>R2485</t>
  </si>
  <si>
    <t>R2486</t>
  </si>
  <si>
    <t>R2487</t>
  </si>
  <si>
    <t>R2488</t>
  </si>
  <si>
    <t>R2489</t>
  </si>
  <si>
    <t>R2490</t>
  </si>
  <si>
    <t>R2491</t>
  </si>
  <si>
    <t>R2492</t>
  </si>
  <si>
    <t>R2493</t>
  </si>
  <si>
    <t>R5191</t>
  </si>
  <si>
    <t>R5829</t>
  </si>
  <si>
    <t>R5830</t>
  </si>
  <si>
    <t>R5862</t>
  </si>
  <si>
    <t>R8367</t>
  </si>
  <si>
    <t>R6372</t>
  </si>
  <si>
    <t>R6373</t>
  </si>
  <si>
    <t>R8418</t>
  </si>
  <si>
    <t>R8352</t>
  </si>
  <si>
    <t>R8366</t>
  </si>
  <si>
    <t>R8419</t>
  </si>
  <si>
    <t>R8422</t>
  </si>
  <si>
    <t>R8423</t>
  </si>
  <si>
    <t>R8424</t>
  </si>
  <si>
    <t># Preserved</t>
  </si>
  <si>
    <t>Pectoral Girdle &amp; Forelimbs</t>
  </si>
  <si>
    <t>Pelvic Girdle &amp; Hindlimbs</t>
  </si>
  <si>
    <t>Whole Specimens</t>
  </si>
  <si>
    <t>Average</t>
  </si>
  <si>
    <t>Skeletal Proportion</t>
  </si>
  <si>
    <t>Proportional Completeness</t>
  </si>
  <si>
    <t>Pectoral Girdle</t>
  </si>
  <si>
    <t>R - Forelimb</t>
  </si>
  <si>
    <t>L - Forelimb</t>
  </si>
  <si>
    <t>Pelvic Girdle</t>
  </si>
  <si>
    <t>R - Hindlimb</t>
  </si>
  <si>
    <t>L - Hindlimb</t>
  </si>
  <si>
    <t>Pectoral girdle and forelimbs</t>
  </si>
  <si>
    <t>Pelvic girdle and hindlimbs</t>
  </si>
  <si>
    <t>Whole specimens</t>
  </si>
  <si>
    <t>&gt;0.0</t>
  </si>
  <si>
    <t>&gt;0.1</t>
  </si>
  <si>
    <t xml:space="preserve">&gt;0.2 </t>
  </si>
  <si>
    <t>&gt;0.3</t>
  </si>
  <si>
    <t>&gt;0.4</t>
  </si>
  <si>
    <t>&gt;0.5</t>
  </si>
  <si>
    <t>&gt;0.6</t>
  </si>
  <si>
    <t>&gt;0.7</t>
  </si>
  <si>
    <t>&gt;0.8</t>
  </si>
  <si>
    <t>&gt;0.9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</si>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</sst>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D0E5C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65A2D9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A590BE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A590BE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590BE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40">
    <xf numFmtId="0" fontId="0" fillId="0" borderId="0" xfId="0"/>
    <xf numFmtId="0" fontId="2" fillId="6" borderId="1" xfId="0" applyFont="1" applyFill="1" applyBorder="1"/>
    <xf numFmtId="0" fontId="3" fillId="7" borderId="2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wrapText="1"/>
    </xf>
    <xf numFmtId="0" fontId="3" fillId="12" borderId="4" xfId="0" applyFont="1" applyFill="1" applyBorder="1" applyAlignment="1">
      <alignment horizontal="center" wrapText="1"/>
    </xf>
    <xf numFmtId="0" fontId="3" fillId="12" borderId="6" xfId="0" applyFont="1" applyFill="1" applyBorder="1" applyAlignment="1">
      <alignment horizontal="center" wrapText="1"/>
    </xf>
    <xf numFmtId="0" fontId="3" fillId="13" borderId="6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wrapText="1"/>
    </xf>
    <xf numFmtId="0" fontId="3" fillId="14" borderId="6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wrapText="1"/>
    </xf>
    <xf numFmtId="0" fontId="3" fillId="16" borderId="8" xfId="0" applyFont="1" applyFill="1" applyBorder="1" applyAlignment="1">
      <alignment horizontal="center" wrapText="1"/>
    </xf>
    <xf numFmtId="0" fontId="2" fillId="16" borderId="9" xfId="0" applyFont="1" applyFill="1" applyBorder="1" applyAlignment="1">
      <alignment wrapText="1"/>
    </xf>
    <xf numFmtId="0" fontId="4" fillId="7" borderId="10" xfId="0" applyFont="1" applyFill="1" applyBorder="1" applyAlignment="1">
      <alignment horizontal="left" wrapText="1"/>
    </xf>
    <xf numFmtId="0" fontId="4" fillId="7" borderId="11" xfId="0" applyFont="1" applyFill="1" applyBorder="1" applyAlignment="1">
      <alignment horizontal="left" wrapText="1"/>
    </xf>
    <xf numFmtId="0" fontId="4" fillId="8" borderId="12" xfId="0" applyFont="1" applyFill="1" applyBorder="1" applyAlignment="1">
      <alignment horizontal="left" wrapText="1"/>
    </xf>
    <xf numFmtId="0" fontId="4" fillId="8" borderId="13" xfId="0" applyFont="1" applyFill="1" applyBorder="1" applyAlignment="1">
      <alignment horizontal="left" wrapText="1"/>
    </xf>
    <xf numFmtId="0" fontId="4" fillId="9" borderId="10" xfId="0" applyFont="1" applyFill="1" applyBorder="1" applyAlignment="1">
      <alignment horizontal="left"/>
    </xf>
    <xf numFmtId="0" fontId="4" fillId="9" borderId="11" xfId="0" applyFont="1" applyFill="1" applyBorder="1" applyAlignment="1">
      <alignment horizontal="left" wrapText="1"/>
    </xf>
    <xf numFmtId="0" fontId="4" fillId="17" borderId="14" xfId="0" applyFont="1" applyFill="1" applyBorder="1" applyAlignment="1">
      <alignment horizontal="left" wrapText="1"/>
    </xf>
    <xf numFmtId="0" fontId="5" fillId="11" borderId="10" xfId="1" applyFont="1" applyFill="1" applyBorder="1" applyAlignment="1">
      <alignment horizontal="left"/>
    </xf>
    <xf numFmtId="0" fontId="5" fillId="11" borderId="11" xfId="1" applyFont="1" applyFill="1" applyBorder="1" applyAlignment="1">
      <alignment horizontal="left"/>
    </xf>
    <xf numFmtId="0" fontId="5" fillId="13" borderId="15" xfId="2" applyFont="1" applyFill="1" applyBorder="1" applyAlignment="1">
      <alignment horizontal="left"/>
    </xf>
    <xf numFmtId="0" fontId="5" fillId="13" borderId="11" xfId="0" applyFont="1" applyFill="1" applyBorder="1" applyAlignment="1">
      <alignment horizontal="left"/>
    </xf>
    <xf numFmtId="0" fontId="5" fillId="13" borderId="11" xfId="2" applyFont="1" applyFill="1" applyBorder="1" applyAlignment="1">
      <alignment horizontal="left"/>
    </xf>
    <xf numFmtId="0" fontId="4" fillId="13" borderId="11" xfId="0" applyFont="1" applyFill="1" applyBorder="1" applyAlignment="1">
      <alignment horizontal="left" wrapText="1"/>
    </xf>
    <xf numFmtId="0" fontId="5" fillId="13" borderId="12" xfId="2" applyFont="1" applyFill="1" applyBorder="1" applyAlignment="1">
      <alignment horizontal="left"/>
    </xf>
    <xf numFmtId="0" fontId="4" fillId="13" borderId="13" xfId="0" applyFont="1" applyFill="1" applyBorder="1" applyAlignment="1">
      <alignment horizontal="left" wrapText="1"/>
    </xf>
    <xf numFmtId="0" fontId="5" fillId="18" borderId="11" xfId="3" applyFont="1" applyFill="1" applyBorder="1" applyAlignment="1">
      <alignment horizontal="left"/>
    </xf>
    <xf numFmtId="0" fontId="5" fillId="19" borderId="12" xfId="4" applyFont="1" applyFill="1" applyBorder="1" applyAlignment="1">
      <alignment horizontal="left"/>
    </xf>
    <xf numFmtId="0" fontId="5" fillId="19" borderId="11" xfId="4" applyFont="1" applyFill="1" applyBorder="1" applyAlignment="1">
      <alignment horizontal="left"/>
    </xf>
    <xf numFmtId="0" fontId="4" fillId="15" borderId="11" xfId="0" applyFont="1" applyFill="1" applyBorder="1" applyAlignment="1">
      <alignment horizontal="left" wrapText="1"/>
    </xf>
    <xf numFmtId="0" fontId="4" fillId="15" borderId="13" xfId="0" applyFont="1" applyFill="1" applyBorder="1" applyAlignment="1">
      <alignment horizontal="left" wrapText="1"/>
    </xf>
    <xf numFmtId="0" fontId="3" fillId="16" borderId="16" xfId="0" applyFont="1" applyFill="1" applyBorder="1" applyAlignment="1">
      <alignment horizontal="center" wrapText="1"/>
    </xf>
    <xf numFmtId="0" fontId="0" fillId="20" borderId="16" xfId="0" applyFill="1" applyBorder="1" applyAlignment="1">
      <alignment horizontal="left"/>
    </xf>
    <xf numFmtId="164" fontId="0" fillId="0" borderId="17" xfId="0" applyNumberFormat="1" applyBorder="1"/>
    <xf numFmtId="164" fontId="0" fillId="0" borderId="0" xfId="0" applyNumberFormat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" fontId="0" fillId="0" borderId="8" xfId="0" applyNumberFormat="1" applyBorder="1"/>
    <xf numFmtId="1" fontId="0" fillId="0" borderId="16" xfId="0" applyNumberFormat="1" applyBorder="1"/>
    <xf numFmtId="0" fontId="0" fillId="20" borderId="16" xfId="0" applyFill="1" applyBorder="1"/>
    <xf numFmtId="164" fontId="0" fillId="0" borderId="21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" fontId="0" fillId="0" borderId="9" xfId="0" applyNumberFormat="1" applyBorder="1"/>
    <xf numFmtId="0" fontId="0" fillId="16" borderId="22" xfId="0" applyFill="1" applyBorder="1"/>
    <xf numFmtId="1" fontId="0" fillId="6" borderId="22" xfId="0" applyNumberFormat="1" applyFill="1" applyBorder="1"/>
    <xf numFmtId="1" fontId="0" fillId="6" borderId="23" xfId="0" applyNumberFormat="1" applyFill="1" applyBorder="1"/>
    <xf numFmtId="1" fontId="0" fillId="6" borderId="24" xfId="0" applyNumberFormat="1" applyFill="1" applyBorder="1"/>
    <xf numFmtId="1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6" fillId="0" borderId="0" xfId="4" applyFont="1" applyFill="1" applyBorder="1" applyAlignment="1">
      <alignment horizontal="center" vertical="top" wrapText="1"/>
    </xf>
    <xf numFmtId="0" fontId="2" fillId="21" borderId="2" xfId="0" applyFont="1" applyFill="1" applyBorder="1" applyAlignment="1">
      <alignment horizontal="center"/>
    </xf>
    <xf numFmtId="0" fontId="2" fillId="21" borderId="6" xfId="0" applyFont="1" applyFill="1" applyBorder="1" applyAlignment="1">
      <alignment horizontal="center"/>
    </xf>
    <xf numFmtId="0" fontId="2" fillId="21" borderId="5" xfId="0" applyFont="1" applyFill="1" applyBorder="1" applyAlignment="1">
      <alignment horizontal="center"/>
    </xf>
    <xf numFmtId="0" fontId="7" fillId="22" borderId="2" xfId="0" applyFont="1" applyFill="1" applyBorder="1" applyAlignment="1">
      <alignment horizontal="center"/>
    </xf>
    <xf numFmtId="0" fontId="7" fillId="22" borderId="6" xfId="0" applyFont="1" applyFill="1" applyBorder="1" applyAlignment="1">
      <alignment horizontal="center"/>
    </xf>
    <xf numFmtId="0" fontId="7" fillId="22" borderId="5" xfId="0" applyFont="1" applyFill="1" applyBorder="1" applyAlignment="1">
      <alignment horizontal="center"/>
    </xf>
    <xf numFmtId="0" fontId="8" fillId="23" borderId="2" xfId="4" applyFont="1" applyFill="1" applyBorder="1" applyAlignment="1">
      <alignment horizontal="center" vertical="top" wrapText="1"/>
    </xf>
    <xf numFmtId="0" fontId="8" fillId="23" borderId="6" xfId="4" applyFont="1" applyFill="1" applyBorder="1" applyAlignment="1">
      <alignment horizontal="center" vertical="top" wrapText="1"/>
    </xf>
    <xf numFmtId="0" fontId="8" fillId="23" borderId="5" xfId="4" applyFont="1" applyFill="1" applyBorder="1" applyAlignment="1">
      <alignment horizontal="center" vertical="top" wrapText="1"/>
    </xf>
    <xf numFmtId="0" fontId="8" fillId="18" borderId="2" xfId="4" applyFont="1" applyFill="1" applyBorder="1" applyAlignment="1">
      <alignment horizontal="center" vertical="top" wrapText="1"/>
    </xf>
    <xf numFmtId="0" fontId="8" fillId="18" borderId="6" xfId="4" applyFont="1" applyFill="1" applyBorder="1" applyAlignment="1">
      <alignment horizontal="center" vertical="top" wrapText="1"/>
    </xf>
    <xf numFmtId="0" fontId="8" fillId="18" borderId="5" xfId="4" applyFont="1" applyFill="1" applyBorder="1" applyAlignment="1">
      <alignment horizontal="center" vertical="top" wrapText="1"/>
    </xf>
    <xf numFmtId="0" fontId="2" fillId="24" borderId="8" xfId="0" applyFont="1" applyFill="1" applyBorder="1" applyAlignment="1">
      <alignment wrapText="1"/>
    </xf>
    <xf numFmtId="0" fontId="2" fillId="16" borderId="25" xfId="0" applyFont="1" applyFill="1" applyBorder="1" applyAlignment="1">
      <alignment wrapText="1"/>
    </xf>
    <xf numFmtId="0" fontId="4" fillId="25" borderId="26" xfId="0" applyFont="1" applyFill="1" applyBorder="1" applyAlignment="1">
      <alignment wrapText="1"/>
    </xf>
    <xf numFmtId="0" fontId="4" fillId="25" borderId="27" xfId="0" applyFont="1" applyFill="1" applyBorder="1" applyAlignment="1">
      <alignment wrapText="1"/>
    </xf>
    <xf numFmtId="0" fontId="4" fillId="25" borderId="28" xfId="0" applyFont="1" applyFill="1" applyBorder="1" applyAlignment="1">
      <alignment wrapText="1"/>
    </xf>
    <xf numFmtId="0" fontId="4" fillId="25" borderId="29" xfId="0" applyFont="1" applyFill="1" applyBorder="1" applyAlignment="1">
      <alignment wrapText="1"/>
    </xf>
    <xf numFmtId="0" fontId="0" fillId="26" borderId="29" xfId="0" applyFill="1" applyBorder="1" applyAlignment="1">
      <alignment wrapText="1"/>
    </xf>
    <xf numFmtId="0" fontId="0" fillId="26" borderId="30" xfId="0" applyFill="1" applyBorder="1" applyAlignment="1">
      <alignment wrapText="1"/>
    </xf>
    <xf numFmtId="0" fontId="4" fillId="17" borderId="27" xfId="0" applyFont="1" applyFill="1" applyBorder="1" applyAlignment="1">
      <alignment wrapText="1"/>
    </xf>
    <xf numFmtId="0" fontId="4" fillId="17" borderId="28" xfId="0" applyFont="1" applyFill="1" applyBorder="1" applyAlignment="1">
      <alignment wrapText="1"/>
    </xf>
    <xf numFmtId="0" fontId="4" fillId="17" borderId="29" xfId="0" applyFont="1" applyFill="1" applyBorder="1" applyAlignment="1">
      <alignment wrapText="1"/>
    </xf>
    <xf numFmtId="0" fontId="0" fillId="27" borderId="28" xfId="0" applyFill="1" applyBorder="1" applyAlignment="1">
      <alignment wrapText="1"/>
    </xf>
    <xf numFmtId="0" fontId="0" fillId="27" borderId="30" xfId="0" applyFill="1" applyBorder="1" applyAlignment="1">
      <alignment wrapText="1"/>
    </xf>
    <xf numFmtId="0" fontId="5" fillId="28" borderId="27" xfId="4" applyFont="1" applyFill="1" applyBorder="1" applyAlignment="1">
      <alignment wrapText="1"/>
    </xf>
    <xf numFmtId="0" fontId="5" fillId="28" borderId="28" xfId="4" applyFont="1" applyFill="1" applyBorder="1" applyAlignment="1">
      <alignment wrapText="1"/>
    </xf>
    <xf numFmtId="0" fontId="5" fillId="28" borderId="29" xfId="4" applyFont="1" applyFill="1" applyBorder="1" applyAlignment="1">
      <alignment wrapText="1"/>
    </xf>
    <xf numFmtId="0" fontId="0" fillId="29" borderId="28" xfId="0" applyFill="1" applyBorder="1" applyAlignment="1">
      <alignment wrapText="1"/>
    </xf>
    <xf numFmtId="0" fontId="0" fillId="29" borderId="30" xfId="0" applyFill="1" applyBorder="1" applyAlignment="1">
      <alignment wrapText="1"/>
    </xf>
    <xf numFmtId="0" fontId="5" fillId="19" borderId="26" xfId="4" applyFont="1" applyFill="1" applyBorder="1" applyAlignment="1">
      <alignment wrapText="1"/>
    </xf>
    <xf numFmtId="0" fontId="5" fillId="19" borderId="28" xfId="4" applyFont="1" applyFill="1" applyBorder="1" applyAlignment="1">
      <alignment wrapText="1"/>
    </xf>
    <xf numFmtId="0" fontId="5" fillId="19" borderId="27" xfId="4" applyFont="1" applyFill="1" applyBorder="1" applyAlignment="1">
      <alignment wrapText="1"/>
    </xf>
    <xf numFmtId="0" fontId="5" fillId="19" borderId="29" xfId="4" applyFont="1" applyFill="1" applyBorder="1" applyAlignment="1">
      <alignment wrapText="1"/>
    </xf>
    <xf numFmtId="0" fontId="0" fillId="30" borderId="28" xfId="0" applyFill="1" applyBorder="1" applyAlignment="1">
      <alignment wrapText="1"/>
    </xf>
    <xf numFmtId="0" fontId="0" fillId="30" borderId="30" xfId="0" applyFill="1" applyBorder="1" applyAlignment="1">
      <alignment wrapText="1"/>
    </xf>
    <xf numFmtId="0" fontId="2" fillId="24" borderId="25" xfId="0" applyFont="1" applyFill="1" applyBorder="1" applyAlignment="1">
      <alignment wrapText="1"/>
    </xf>
    <xf numFmtId="2" fontId="0" fillId="0" borderId="31" xfId="0" applyNumberFormat="1" applyBorder="1"/>
    <xf numFmtId="0" fontId="0" fillId="0" borderId="31" xfId="0" applyBorder="1"/>
    <xf numFmtId="165" fontId="0" fillId="0" borderId="20" xfId="0" applyNumberFormat="1" applyBorder="1"/>
    <xf numFmtId="166" fontId="2" fillId="0" borderId="16" xfId="0" applyNumberFormat="1" applyFont="1" applyBorder="1"/>
    <xf numFmtId="0" fontId="0" fillId="20" borderId="9" xfId="0" applyFill="1" applyBorder="1"/>
    <xf numFmtId="2" fontId="0" fillId="0" borderId="32" xfId="0" applyNumberFormat="1" applyBorder="1"/>
    <xf numFmtId="0" fontId="0" fillId="0" borderId="33" xfId="0" applyBorder="1"/>
    <xf numFmtId="165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2" fontId="0" fillId="0" borderId="33" xfId="0" applyNumberFormat="1" applyBorder="1"/>
    <xf numFmtId="0" fontId="0" fillId="0" borderId="12" xfId="0" applyBorder="1"/>
    <xf numFmtId="165" fontId="0" fillId="0" borderId="14" xfId="0" applyNumberFormat="1" applyBorder="1"/>
    <xf numFmtId="0" fontId="0" fillId="0" borderId="36" xfId="0" applyBorder="1"/>
    <xf numFmtId="164" fontId="0" fillId="0" borderId="37" xfId="0" applyNumberFormat="1" applyBorder="1"/>
    <xf numFmtId="166" fontId="2" fillId="0" borderId="25" xfId="0" applyNumberFormat="1" applyFont="1" applyBorder="1"/>
    <xf numFmtId="0" fontId="8" fillId="16" borderId="1" xfId="4" applyFont="1" applyFill="1" applyBorder="1" applyAlignment="1">
      <alignment wrapText="1"/>
    </xf>
    <xf numFmtId="0" fontId="2" fillId="31" borderId="22" xfId="0" applyFont="1" applyFill="1" applyBorder="1"/>
    <xf numFmtId="0" fontId="2" fillId="32" borderId="23" xfId="0" applyFont="1" applyFill="1" applyBorder="1" applyAlignment="1">
      <alignment wrapText="1"/>
    </xf>
    <xf numFmtId="0" fontId="2" fillId="33" borderId="23" xfId="0" applyFont="1" applyFill="1" applyBorder="1" applyAlignment="1">
      <alignment wrapText="1"/>
    </xf>
    <xf numFmtId="0" fontId="2" fillId="34" borderId="24" xfId="0" applyFont="1" applyFill="1" applyBorder="1" applyAlignment="1">
      <alignment wrapText="1"/>
    </xf>
    <xf numFmtId="0" fontId="2" fillId="24" borderId="1" xfId="0" applyFont="1" applyFill="1" applyBorder="1" applyAlignment="1">
      <alignment wrapText="1"/>
    </xf>
    <xf numFmtId="0" fontId="5" fillId="20" borderId="16" xfId="4" applyNumberFormat="1" applyFont="1" applyFill="1" applyBorder="1" applyAlignment="1">
      <alignment horizontal="left" vertical="top" wrapText="1"/>
    </xf>
    <xf numFmtId="0" fontId="0" fillId="0" borderId="19" xfId="0" applyBorder="1"/>
    <xf numFmtId="0" fontId="2" fillId="0" borderId="19" xfId="0" applyFont="1" applyBorder="1"/>
    <xf numFmtId="0" fontId="0" fillId="0" borderId="38" xfId="0" applyBorder="1"/>
    <xf numFmtId="0" fontId="0" fillId="20" borderId="39" xfId="0" applyFill="1" applyBorder="1" applyAlignment="1">
      <alignment horizontal="lef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" fillId="0" borderId="39" xfId="0" applyFont="1" applyBorder="1"/>
    <xf numFmtId="0" fontId="0" fillId="0" borderId="0" xfId="0" applyAlignment="1">
      <alignment horizontal="left"/>
    </xf>
    <xf numFmtId="0" fontId="2" fillId="0" borderId="0" xfId="0" applyFont="1"/>
  </cellXfs>
  <cellStyles count="5">
    <cellStyle name="40% - Accent1" xfId="1" builtinId="31"/>
    <cellStyle name="40% - Accent2" xfId="2" builtinId="35"/>
    <cellStyle name="40% - Accent3" xfId="3" builtinId="39"/>
    <cellStyle name="40% - Accent4" xfId="4" builtinId="4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092E-E45F-46E6-9C30-D6B870F5517A}">
  <dimension ref="A1:AY126"/>
  <sheetViews>
    <sheetView tabSelected="1" zoomScale="50" zoomScaleNormal="50" workbookViewId="0">
      <selection activeCell="AK122" sqref="AK122"/>
    </sheetView>
  </sheetViews>
  <sheetFormatPr defaultRowHeight="15" x14ac:dyDescent="0.25"/>
  <sheetData>
    <row r="1" spans="1:51" ht="15.75" thickBot="1" x14ac:dyDescent="0.3">
      <c r="A1" s="1" t="s">
        <v>0</v>
      </c>
      <c r="B1" s="2" t="s">
        <v>1</v>
      </c>
      <c r="C1" s="3"/>
      <c r="D1" s="4" t="s">
        <v>2</v>
      </c>
      <c r="E1" s="5"/>
      <c r="F1" s="6" t="s">
        <v>3</v>
      </c>
      <c r="G1" s="7"/>
      <c r="H1" s="7"/>
      <c r="I1" s="8"/>
      <c r="J1" s="9" t="s">
        <v>4</v>
      </c>
      <c r="K1" s="10" t="s">
        <v>5</v>
      </c>
      <c r="L1" s="11"/>
      <c r="M1" s="11"/>
      <c r="N1" s="11"/>
      <c r="O1" s="11"/>
      <c r="P1" s="12"/>
      <c r="Q1" s="13" t="s">
        <v>6</v>
      </c>
      <c r="R1" s="14"/>
      <c r="S1" s="14"/>
      <c r="T1" s="14"/>
      <c r="U1" s="14"/>
      <c r="V1" s="14"/>
      <c r="W1" s="15" t="s">
        <v>7</v>
      </c>
      <c r="X1" s="15"/>
      <c r="Y1" s="15"/>
      <c r="Z1" s="15"/>
      <c r="AA1" s="15"/>
      <c r="AB1" s="16"/>
      <c r="AC1" s="17" t="s">
        <v>8</v>
      </c>
      <c r="AD1" s="17"/>
      <c r="AE1" s="17"/>
      <c r="AF1" s="17"/>
      <c r="AG1" s="17"/>
      <c r="AH1" s="17"/>
      <c r="AI1" s="18" t="s">
        <v>9</v>
      </c>
      <c r="AJ1" s="19"/>
      <c r="AK1" s="19"/>
      <c r="AL1" s="19"/>
      <c r="AM1" s="19"/>
      <c r="AN1" s="19"/>
      <c r="AO1" s="19"/>
      <c r="AP1" s="19"/>
      <c r="AQ1" s="19" t="s">
        <v>10</v>
      </c>
      <c r="AR1" s="19"/>
      <c r="AS1" s="19"/>
      <c r="AT1" s="19"/>
      <c r="AU1" s="19"/>
      <c r="AV1" s="19"/>
      <c r="AW1" s="19"/>
      <c r="AX1" s="20"/>
      <c r="AY1" s="21" t="s">
        <v>11</v>
      </c>
    </row>
    <row r="2" spans="1:51" ht="45.75" thickBot="1" x14ac:dyDescent="0.3">
      <c r="A2" s="22" t="s">
        <v>12</v>
      </c>
      <c r="B2" s="23" t="s">
        <v>13</v>
      </c>
      <c r="C2" s="24" t="s">
        <v>14</v>
      </c>
      <c r="D2" s="25" t="s">
        <v>15</v>
      </c>
      <c r="E2" s="26" t="s">
        <v>16</v>
      </c>
      <c r="F2" s="27" t="s">
        <v>17</v>
      </c>
      <c r="G2" s="28" t="s">
        <v>18</v>
      </c>
      <c r="H2" s="28" t="s">
        <v>19</v>
      </c>
      <c r="I2" s="28" t="s">
        <v>20</v>
      </c>
      <c r="J2" s="29" t="s">
        <v>4</v>
      </c>
      <c r="K2" s="30" t="s">
        <v>21</v>
      </c>
      <c r="L2" s="31" t="s">
        <v>22</v>
      </c>
      <c r="M2" s="31" t="s">
        <v>23</v>
      </c>
      <c r="N2" s="31" t="s">
        <v>24</v>
      </c>
      <c r="O2" s="31" t="s">
        <v>25</v>
      </c>
      <c r="P2" s="31" t="s">
        <v>26</v>
      </c>
      <c r="Q2" s="32" t="s">
        <v>27</v>
      </c>
      <c r="R2" s="33" t="s">
        <v>28</v>
      </c>
      <c r="S2" s="34" t="s">
        <v>29</v>
      </c>
      <c r="T2" s="34" t="s">
        <v>30</v>
      </c>
      <c r="U2" s="35" t="s">
        <v>31</v>
      </c>
      <c r="V2" s="35" t="s">
        <v>32</v>
      </c>
      <c r="W2" s="36" t="s">
        <v>27</v>
      </c>
      <c r="X2" s="33" t="s">
        <v>28</v>
      </c>
      <c r="Y2" s="34" t="s">
        <v>29</v>
      </c>
      <c r="Z2" s="34" t="s">
        <v>30</v>
      </c>
      <c r="AA2" s="35" t="s">
        <v>31</v>
      </c>
      <c r="AB2" s="37" t="s">
        <v>32</v>
      </c>
      <c r="AC2" s="38" t="s">
        <v>33</v>
      </c>
      <c r="AD2" s="38" t="s">
        <v>34</v>
      </c>
      <c r="AE2" s="38" t="s">
        <v>35</v>
      </c>
      <c r="AF2" s="38" t="s">
        <v>36</v>
      </c>
      <c r="AG2" s="38" t="s">
        <v>37</v>
      </c>
      <c r="AH2" s="38" t="s">
        <v>38</v>
      </c>
      <c r="AI2" s="39" t="s">
        <v>39</v>
      </c>
      <c r="AJ2" s="40" t="s">
        <v>40</v>
      </c>
      <c r="AK2" s="40" t="s">
        <v>41</v>
      </c>
      <c r="AL2" s="40" t="s">
        <v>42</v>
      </c>
      <c r="AM2" s="40" t="s">
        <v>43</v>
      </c>
      <c r="AN2" s="40" t="s">
        <v>44</v>
      </c>
      <c r="AO2" s="40" t="s">
        <v>45</v>
      </c>
      <c r="AP2" s="41" t="s">
        <v>32</v>
      </c>
      <c r="AQ2" s="39" t="s">
        <v>46</v>
      </c>
      <c r="AR2" s="40" t="s">
        <v>47</v>
      </c>
      <c r="AS2" s="40" t="s">
        <v>48</v>
      </c>
      <c r="AT2" s="40" t="s">
        <v>49</v>
      </c>
      <c r="AU2" s="40" t="s">
        <v>50</v>
      </c>
      <c r="AV2" s="40" t="s">
        <v>51</v>
      </c>
      <c r="AW2" s="40" t="s">
        <v>52</v>
      </c>
      <c r="AX2" s="42" t="s">
        <v>53</v>
      </c>
      <c r="AY2" s="43"/>
    </row>
    <row r="3" spans="1:51" x14ac:dyDescent="0.25">
      <c r="A3" s="44" t="s">
        <v>54</v>
      </c>
      <c r="B3" s="45">
        <v>0</v>
      </c>
      <c r="C3" s="46">
        <v>0</v>
      </c>
      <c r="D3" s="47">
        <v>0</v>
      </c>
      <c r="E3" s="48">
        <v>0</v>
      </c>
      <c r="F3" s="45">
        <v>0</v>
      </c>
      <c r="G3" s="46">
        <v>0.8</v>
      </c>
      <c r="H3" s="46">
        <v>0</v>
      </c>
      <c r="I3" s="46">
        <v>0.3</v>
      </c>
      <c r="J3" s="49">
        <v>0.2</v>
      </c>
      <c r="K3" s="45">
        <v>0</v>
      </c>
      <c r="L3" s="46">
        <v>0</v>
      </c>
      <c r="M3" s="46">
        <v>0</v>
      </c>
      <c r="N3" s="46">
        <v>0</v>
      </c>
      <c r="O3" s="46">
        <v>0</v>
      </c>
      <c r="P3" s="46">
        <v>0</v>
      </c>
      <c r="Q3" s="47">
        <v>0</v>
      </c>
      <c r="R3" s="46">
        <v>0</v>
      </c>
      <c r="S3" s="46">
        <v>0</v>
      </c>
      <c r="T3" s="46">
        <v>0</v>
      </c>
      <c r="U3" s="46">
        <v>0</v>
      </c>
      <c r="V3" s="46">
        <v>0</v>
      </c>
      <c r="W3" s="47">
        <v>0</v>
      </c>
      <c r="X3" s="46">
        <v>0</v>
      </c>
      <c r="Y3" s="46">
        <v>0</v>
      </c>
      <c r="Z3" s="46">
        <v>0</v>
      </c>
      <c r="AA3" s="46">
        <v>0</v>
      </c>
      <c r="AB3" s="48">
        <v>0</v>
      </c>
      <c r="AC3" s="46">
        <v>0</v>
      </c>
      <c r="AD3" s="46">
        <v>0</v>
      </c>
      <c r="AE3" s="46">
        <v>0.6</v>
      </c>
      <c r="AF3" s="46">
        <v>0.6</v>
      </c>
      <c r="AG3" s="46">
        <v>0</v>
      </c>
      <c r="AH3" s="46">
        <v>0</v>
      </c>
      <c r="AI3" s="47">
        <v>0.4</v>
      </c>
      <c r="AJ3" s="46">
        <v>0</v>
      </c>
      <c r="AK3" s="46">
        <v>0</v>
      </c>
      <c r="AL3" s="46">
        <v>0</v>
      </c>
      <c r="AM3" s="46">
        <v>0</v>
      </c>
      <c r="AN3" s="46">
        <v>0</v>
      </c>
      <c r="AO3" s="46">
        <v>0</v>
      </c>
      <c r="AP3" s="46">
        <v>0</v>
      </c>
      <c r="AQ3" s="47">
        <v>1</v>
      </c>
      <c r="AR3" s="46">
        <v>0</v>
      </c>
      <c r="AS3" s="46">
        <v>0</v>
      </c>
      <c r="AT3" s="46">
        <v>1</v>
      </c>
      <c r="AU3" s="46">
        <v>1</v>
      </c>
      <c r="AV3" s="46">
        <v>1</v>
      </c>
      <c r="AW3" s="46">
        <v>0.8</v>
      </c>
      <c r="AX3" s="46">
        <v>0.2</v>
      </c>
      <c r="AY3" s="50">
        <f t="shared" ref="AY3:AY55" si="0">COUNTIF(B3:AX3, "&gt;0")</f>
        <v>12</v>
      </c>
    </row>
    <row r="4" spans="1:51" x14ac:dyDescent="0.25">
      <c r="A4" s="44">
        <v>36508</v>
      </c>
      <c r="B4" s="45">
        <v>0</v>
      </c>
      <c r="C4" s="46">
        <v>0</v>
      </c>
      <c r="D4" s="47">
        <v>0</v>
      </c>
      <c r="E4" s="48">
        <v>0</v>
      </c>
      <c r="F4" s="45">
        <v>0</v>
      </c>
      <c r="G4" s="46">
        <v>0</v>
      </c>
      <c r="H4" s="46">
        <v>0</v>
      </c>
      <c r="I4" s="46">
        <v>0</v>
      </c>
      <c r="J4" s="49">
        <v>0</v>
      </c>
      <c r="K4" s="45">
        <v>0</v>
      </c>
      <c r="L4" s="46">
        <v>0</v>
      </c>
      <c r="M4" s="46">
        <v>0</v>
      </c>
      <c r="N4" s="46">
        <v>0</v>
      </c>
      <c r="O4" s="46">
        <v>0</v>
      </c>
      <c r="P4" s="46">
        <v>0</v>
      </c>
      <c r="Q4" s="47">
        <v>0</v>
      </c>
      <c r="R4" s="46">
        <v>0</v>
      </c>
      <c r="S4" s="46">
        <v>0</v>
      </c>
      <c r="T4" s="46">
        <v>0</v>
      </c>
      <c r="U4" s="46">
        <v>0</v>
      </c>
      <c r="V4" s="46">
        <v>0</v>
      </c>
      <c r="W4" s="47">
        <v>0</v>
      </c>
      <c r="X4" s="46">
        <v>0</v>
      </c>
      <c r="Y4" s="46">
        <v>0</v>
      </c>
      <c r="Z4" s="46">
        <v>0</v>
      </c>
      <c r="AA4" s="46">
        <v>0</v>
      </c>
      <c r="AB4" s="48">
        <v>0</v>
      </c>
      <c r="AC4" s="46">
        <v>0</v>
      </c>
      <c r="AD4" s="46">
        <v>0</v>
      </c>
      <c r="AE4" s="46">
        <v>0</v>
      </c>
      <c r="AF4" s="46">
        <v>0</v>
      </c>
      <c r="AG4" s="46">
        <v>0</v>
      </c>
      <c r="AH4" s="46">
        <v>0</v>
      </c>
      <c r="AI4" s="47">
        <v>0</v>
      </c>
      <c r="AJ4" s="46">
        <v>1</v>
      </c>
      <c r="AK4" s="46">
        <v>0</v>
      </c>
      <c r="AL4" s="46">
        <v>0</v>
      </c>
      <c r="AM4" s="46">
        <v>0</v>
      </c>
      <c r="AN4" s="46">
        <v>0</v>
      </c>
      <c r="AO4" s="46">
        <v>0</v>
      </c>
      <c r="AP4" s="46">
        <v>0</v>
      </c>
      <c r="AQ4" s="47">
        <v>0</v>
      </c>
      <c r="AR4" s="46">
        <v>0</v>
      </c>
      <c r="AS4" s="46">
        <v>0</v>
      </c>
      <c r="AT4" s="46">
        <v>0</v>
      </c>
      <c r="AU4" s="46">
        <v>0</v>
      </c>
      <c r="AV4" s="46">
        <v>0</v>
      </c>
      <c r="AW4" s="46">
        <v>0</v>
      </c>
      <c r="AX4" s="46">
        <v>0</v>
      </c>
      <c r="AY4" s="51">
        <f t="shared" si="0"/>
        <v>1</v>
      </c>
    </row>
    <row r="5" spans="1:51" x14ac:dyDescent="0.25">
      <c r="A5" s="44">
        <v>39461</v>
      </c>
      <c r="B5" s="45">
        <v>0</v>
      </c>
      <c r="C5" s="46">
        <v>0</v>
      </c>
      <c r="D5" s="47">
        <v>0</v>
      </c>
      <c r="E5" s="48">
        <v>0</v>
      </c>
      <c r="F5" s="45">
        <v>0.3</v>
      </c>
      <c r="G5" s="46">
        <v>0</v>
      </c>
      <c r="H5" s="46">
        <v>0</v>
      </c>
      <c r="I5" s="46">
        <v>0</v>
      </c>
      <c r="J5" s="49">
        <v>0</v>
      </c>
      <c r="K5" s="45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7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7">
        <v>0</v>
      </c>
      <c r="X5" s="46">
        <v>0</v>
      </c>
      <c r="Y5" s="46">
        <v>0</v>
      </c>
      <c r="Z5" s="46">
        <v>0</v>
      </c>
      <c r="AA5" s="46">
        <v>0</v>
      </c>
      <c r="AB5" s="48">
        <v>0</v>
      </c>
      <c r="AC5" s="46">
        <v>0</v>
      </c>
      <c r="AD5" s="46">
        <v>0</v>
      </c>
      <c r="AE5" s="46">
        <v>0</v>
      </c>
      <c r="AF5" s="46">
        <v>0</v>
      </c>
      <c r="AG5" s="46">
        <v>0</v>
      </c>
      <c r="AH5" s="46">
        <v>0</v>
      </c>
      <c r="AI5" s="47">
        <v>0</v>
      </c>
      <c r="AJ5" s="46">
        <v>0</v>
      </c>
      <c r="AK5" s="46">
        <v>0</v>
      </c>
      <c r="AL5" s="46">
        <v>0</v>
      </c>
      <c r="AM5" s="46">
        <v>0</v>
      </c>
      <c r="AN5" s="46">
        <v>0</v>
      </c>
      <c r="AO5" s="46">
        <v>0</v>
      </c>
      <c r="AP5" s="46">
        <v>0</v>
      </c>
      <c r="AQ5" s="47">
        <v>0</v>
      </c>
      <c r="AR5" s="46">
        <v>0</v>
      </c>
      <c r="AS5" s="46">
        <v>0</v>
      </c>
      <c r="AT5" s="46">
        <v>0</v>
      </c>
      <c r="AU5" s="46">
        <v>0</v>
      </c>
      <c r="AV5" s="46">
        <v>0</v>
      </c>
      <c r="AW5" s="46">
        <v>0</v>
      </c>
      <c r="AX5" s="46">
        <v>0</v>
      </c>
      <c r="AY5" s="51">
        <f t="shared" si="0"/>
        <v>1</v>
      </c>
    </row>
    <row r="6" spans="1:51" x14ac:dyDescent="0.25">
      <c r="A6" s="44" t="s">
        <v>55</v>
      </c>
      <c r="B6" s="45">
        <v>0</v>
      </c>
      <c r="C6" s="46">
        <v>0</v>
      </c>
      <c r="D6" s="47">
        <v>0</v>
      </c>
      <c r="E6" s="48">
        <v>0</v>
      </c>
      <c r="F6" s="45">
        <v>0.1</v>
      </c>
      <c r="G6" s="46">
        <v>0</v>
      </c>
      <c r="H6" s="46">
        <v>0</v>
      </c>
      <c r="I6" s="46">
        <v>0</v>
      </c>
      <c r="J6" s="49">
        <v>0</v>
      </c>
      <c r="K6" s="45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7">
        <v>0</v>
      </c>
      <c r="R6" s="46">
        <v>0</v>
      </c>
      <c r="S6" s="46">
        <v>0</v>
      </c>
      <c r="T6" s="46">
        <v>0</v>
      </c>
      <c r="U6" s="46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8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7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7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1">
        <f t="shared" si="0"/>
        <v>1</v>
      </c>
    </row>
    <row r="7" spans="1:51" x14ac:dyDescent="0.25">
      <c r="A7" s="52" t="s">
        <v>56</v>
      </c>
      <c r="B7" s="45">
        <v>0</v>
      </c>
      <c r="C7" s="46">
        <v>0</v>
      </c>
      <c r="D7" s="47">
        <v>0</v>
      </c>
      <c r="E7" s="48">
        <v>0</v>
      </c>
      <c r="F7" s="45">
        <v>0</v>
      </c>
      <c r="G7" s="46">
        <v>0</v>
      </c>
      <c r="H7" s="46">
        <v>0</v>
      </c>
      <c r="I7" s="46">
        <v>0</v>
      </c>
      <c r="J7" s="49">
        <v>0</v>
      </c>
      <c r="K7" s="45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7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8">
        <v>0</v>
      </c>
      <c r="AC7" s="46">
        <v>0</v>
      </c>
      <c r="AD7" s="46">
        <v>0</v>
      </c>
      <c r="AE7" s="46">
        <v>0.3</v>
      </c>
      <c r="AF7" s="46">
        <v>0</v>
      </c>
      <c r="AG7" s="46">
        <v>0</v>
      </c>
      <c r="AH7" s="46">
        <v>0</v>
      </c>
      <c r="AI7" s="47">
        <v>0</v>
      </c>
      <c r="AJ7" s="46">
        <v>0</v>
      </c>
      <c r="AK7" s="46">
        <v>0</v>
      </c>
      <c r="AL7" s="46">
        <v>0</v>
      </c>
      <c r="AM7" s="46">
        <v>0</v>
      </c>
      <c r="AN7" s="46">
        <v>0</v>
      </c>
      <c r="AO7" s="46">
        <v>0</v>
      </c>
      <c r="AP7" s="46">
        <v>0</v>
      </c>
      <c r="AQ7" s="47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51">
        <f t="shared" si="0"/>
        <v>1</v>
      </c>
    </row>
    <row r="8" spans="1:51" x14ac:dyDescent="0.25">
      <c r="A8" s="52" t="s">
        <v>57</v>
      </c>
      <c r="B8" s="45">
        <v>0</v>
      </c>
      <c r="C8" s="46">
        <v>0</v>
      </c>
      <c r="D8" s="47">
        <v>0.3</v>
      </c>
      <c r="E8" s="48">
        <v>0</v>
      </c>
      <c r="F8" s="45">
        <v>0</v>
      </c>
      <c r="G8" s="46">
        <v>0</v>
      </c>
      <c r="H8" s="46">
        <v>0</v>
      </c>
      <c r="I8" s="46">
        <v>0</v>
      </c>
      <c r="J8" s="49">
        <v>0</v>
      </c>
      <c r="K8" s="45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7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8">
        <v>0</v>
      </c>
      <c r="AC8" s="46">
        <v>0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7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7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  <c r="AY8" s="51">
        <f t="shared" si="0"/>
        <v>1</v>
      </c>
    </row>
    <row r="9" spans="1:51" x14ac:dyDescent="0.25">
      <c r="A9" s="52" t="s">
        <v>58</v>
      </c>
      <c r="B9" s="45">
        <v>0</v>
      </c>
      <c r="C9" s="46">
        <v>0</v>
      </c>
      <c r="D9" s="47">
        <v>0</v>
      </c>
      <c r="E9" s="48">
        <v>0.3</v>
      </c>
      <c r="F9" s="45">
        <v>0.2</v>
      </c>
      <c r="G9" s="46">
        <v>0</v>
      </c>
      <c r="H9" s="46">
        <v>0</v>
      </c>
      <c r="I9" s="46">
        <v>0</v>
      </c>
      <c r="J9" s="49">
        <v>0.1</v>
      </c>
      <c r="K9" s="45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7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8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7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7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1">
        <f t="shared" si="0"/>
        <v>3</v>
      </c>
    </row>
    <row r="10" spans="1:51" x14ac:dyDescent="0.25">
      <c r="A10" s="52" t="s">
        <v>59</v>
      </c>
      <c r="B10" s="45">
        <v>0.4</v>
      </c>
      <c r="C10" s="46">
        <v>0.4</v>
      </c>
      <c r="D10" s="47">
        <v>0.5</v>
      </c>
      <c r="E10" s="48">
        <v>0.6</v>
      </c>
      <c r="F10" s="45">
        <v>0.4</v>
      </c>
      <c r="G10" s="46">
        <v>0</v>
      </c>
      <c r="H10" s="46">
        <v>0</v>
      </c>
      <c r="I10" s="46">
        <v>0</v>
      </c>
      <c r="J10" s="49">
        <v>0.2</v>
      </c>
      <c r="K10" s="45">
        <v>1</v>
      </c>
      <c r="L10" s="46">
        <v>0.6</v>
      </c>
      <c r="M10" s="46">
        <v>0.8</v>
      </c>
      <c r="N10" s="46">
        <v>0.8</v>
      </c>
      <c r="O10" s="46">
        <v>0</v>
      </c>
      <c r="P10" s="46">
        <v>0</v>
      </c>
      <c r="Q10" s="47">
        <v>0.7</v>
      </c>
      <c r="R10" s="46">
        <v>0.9</v>
      </c>
      <c r="S10" s="46">
        <v>0.9</v>
      </c>
      <c r="T10" s="46">
        <v>0</v>
      </c>
      <c r="U10" s="46">
        <v>0</v>
      </c>
      <c r="V10" s="46">
        <v>0</v>
      </c>
      <c r="W10" s="47">
        <v>1</v>
      </c>
      <c r="X10" s="46">
        <v>0.2</v>
      </c>
      <c r="Y10" s="46">
        <v>0.2</v>
      </c>
      <c r="Z10" s="46">
        <v>0</v>
      </c>
      <c r="AA10" s="46">
        <v>0</v>
      </c>
      <c r="AB10" s="48">
        <v>0</v>
      </c>
      <c r="AC10" s="46">
        <v>0.2</v>
      </c>
      <c r="AD10" s="46">
        <v>0.4</v>
      </c>
      <c r="AE10" s="46">
        <v>0</v>
      </c>
      <c r="AF10" s="46">
        <v>0</v>
      </c>
      <c r="AG10" s="46">
        <v>0</v>
      </c>
      <c r="AH10" s="46">
        <v>0</v>
      </c>
      <c r="AI10" s="47">
        <v>0.6</v>
      </c>
      <c r="AJ10" s="46">
        <v>0.4</v>
      </c>
      <c r="AK10" s="46">
        <v>0</v>
      </c>
      <c r="AL10" s="46">
        <v>0</v>
      </c>
      <c r="AM10" s="46">
        <v>0</v>
      </c>
      <c r="AN10" s="46">
        <v>0</v>
      </c>
      <c r="AO10" s="46">
        <v>0.1</v>
      </c>
      <c r="AP10" s="46">
        <v>0</v>
      </c>
      <c r="AQ10" s="47">
        <v>0.6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1">
        <f t="shared" si="0"/>
        <v>22</v>
      </c>
    </row>
    <row r="11" spans="1:51" x14ac:dyDescent="0.25">
      <c r="A11" s="52" t="s">
        <v>60</v>
      </c>
      <c r="B11" s="45">
        <v>0</v>
      </c>
      <c r="C11" s="46">
        <v>0</v>
      </c>
      <c r="D11" s="47">
        <v>0</v>
      </c>
      <c r="E11" s="48">
        <v>0</v>
      </c>
      <c r="F11" s="45">
        <v>0</v>
      </c>
      <c r="G11" s="46">
        <v>0</v>
      </c>
      <c r="H11" s="46">
        <v>0</v>
      </c>
      <c r="I11" s="46">
        <v>0</v>
      </c>
      <c r="J11" s="49">
        <v>0</v>
      </c>
      <c r="K11" s="45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7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7">
        <v>0</v>
      </c>
      <c r="X11" s="46">
        <v>0</v>
      </c>
      <c r="Y11" s="46">
        <v>0</v>
      </c>
      <c r="Z11" s="46">
        <v>0</v>
      </c>
      <c r="AA11" s="46">
        <v>0</v>
      </c>
      <c r="AB11" s="48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7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7">
        <v>0.6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1">
        <f t="shared" si="0"/>
        <v>1</v>
      </c>
    </row>
    <row r="12" spans="1:51" x14ac:dyDescent="0.25">
      <c r="A12" s="52" t="s">
        <v>61</v>
      </c>
      <c r="B12" s="45">
        <v>0</v>
      </c>
      <c r="C12" s="46">
        <v>0</v>
      </c>
      <c r="D12" s="47">
        <v>0</v>
      </c>
      <c r="E12" s="48">
        <v>0</v>
      </c>
      <c r="F12" s="45">
        <v>0</v>
      </c>
      <c r="G12" s="46">
        <v>0</v>
      </c>
      <c r="H12" s="46">
        <v>0</v>
      </c>
      <c r="I12" s="46">
        <v>0</v>
      </c>
      <c r="J12" s="49">
        <v>0</v>
      </c>
      <c r="K12" s="45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7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8">
        <v>0</v>
      </c>
      <c r="AC12" s="46">
        <v>0.3</v>
      </c>
      <c r="AD12" s="46">
        <v>0.3</v>
      </c>
      <c r="AE12" s="46">
        <v>0.4</v>
      </c>
      <c r="AF12" s="46">
        <v>0</v>
      </c>
      <c r="AG12" s="46">
        <v>0</v>
      </c>
      <c r="AH12" s="46">
        <v>0</v>
      </c>
      <c r="AI12" s="47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7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1">
        <f t="shared" si="0"/>
        <v>3</v>
      </c>
    </row>
    <row r="13" spans="1:51" x14ac:dyDescent="0.25">
      <c r="A13" s="52" t="s">
        <v>62</v>
      </c>
      <c r="B13" s="45">
        <v>0</v>
      </c>
      <c r="C13" s="46">
        <v>0</v>
      </c>
      <c r="D13" s="47">
        <v>0.2</v>
      </c>
      <c r="E13" s="48">
        <v>0</v>
      </c>
      <c r="F13" s="45">
        <v>0</v>
      </c>
      <c r="G13" s="46">
        <v>0</v>
      </c>
      <c r="H13" s="46">
        <v>0.7</v>
      </c>
      <c r="I13" s="46">
        <v>0.2</v>
      </c>
      <c r="J13" s="49">
        <v>0.1</v>
      </c>
      <c r="K13" s="45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7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8">
        <v>0</v>
      </c>
      <c r="AC13" s="46">
        <v>0.5</v>
      </c>
      <c r="AD13" s="46">
        <v>0.6</v>
      </c>
      <c r="AE13" s="46">
        <v>0.8</v>
      </c>
      <c r="AF13" s="46">
        <v>0</v>
      </c>
      <c r="AG13" s="46">
        <v>0</v>
      </c>
      <c r="AH13" s="46">
        <v>0.9</v>
      </c>
      <c r="AI13" s="47">
        <v>0.8</v>
      </c>
      <c r="AJ13" s="46">
        <v>0.5</v>
      </c>
      <c r="AK13" s="46">
        <v>0.3</v>
      </c>
      <c r="AL13" s="46">
        <v>1</v>
      </c>
      <c r="AM13" s="46">
        <v>1</v>
      </c>
      <c r="AN13" s="46">
        <v>1</v>
      </c>
      <c r="AO13" s="46">
        <v>0.4</v>
      </c>
      <c r="AP13" s="46">
        <v>0</v>
      </c>
      <c r="AQ13" s="47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51">
        <f t="shared" si="0"/>
        <v>15</v>
      </c>
    </row>
    <row r="14" spans="1:51" x14ac:dyDescent="0.25">
      <c r="A14" s="52" t="s">
        <v>63</v>
      </c>
      <c r="B14" s="45">
        <v>0.2</v>
      </c>
      <c r="C14" s="46">
        <v>0.2</v>
      </c>
      <c r="D14" s="47">
        <v>0.2</v>
      </c>
      <c r="E14" s="48">
        <v>0</v>
      </c>
      <c r="F14" s="45">
        <v>0</v>
      </c>
      <c r="G14" s="46">
        <v>0</v>
      </c>
      <c r="H14" s="46">
        <v>0</v>
      </c>
      <c r="I14" s="46">
        <v>0</v>
      </c>
      <c r="J14" s="49">
        <v>0</v>
      </c>
      <c r="K14" s="45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7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7">
        <v>1</v>
      </c>
      <c r="X14" s="46">
        <v>0.8</v>
      </c>
      <c r="Y14" s="46">
        <v>0</v>
      </c>
      <c r="Z14" s="46">
        <v>0</v>
      </c>
      <c r="AA14" s="46">
        <v>0</v>
      </c>
      <c r="AB14" s="48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7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7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1">
        <f t="shared" si="0"/>
        <v>5</v>
      </c>
    </row>
    <row r="15" spans="1:51" x14ac:dyDescent="0.25">
      <c r="A15" s="52" t="s">
        <v>64</v>
      </c>
      <c r="B15" s="45">
        <v>0</v>
      </c>
      <c r="C15" s="46">
        <v>0</v>
      </c>
      <c r="D15" s="47">
        <v>0</v>
      </c>
      <c r="E15" s="48">
        <v>0</v>
      </c>
      <c r="F15" s="45">
        <v>0</v>
      </c>
      <c r="G15" s="46">
        <v>0</v>
      </c>
      <c r="H15" s="46">
        <v>0</v>
      </c>
      <c r="I15" s="46">
        <v>0</v>
      </c>
      <c r="J15" s="49">
        <v>0</v>
      </c>
      <c r="K15" s="45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7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8">
        <v>0</v>
      </c>
      <c r="AC15" s="46">
        <v>0</v>
      </c>
      <c r="AD15" s="46">
        <v>0.7</v>
      </c>
      <c r="AE15" s="46">
        <v>0.6</v>
      </c>
      <c r="AF15" s="46">
        <v>0.8</v>
      </c>
      <c r="AG15" s="46">
        <v>0.8</v>
      </c>
      <c r="AH15" s="46">
        <v>0.7</v>
      </c>
      <c r="AI15" s="47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7">
        <v>0.7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51">
        <f t="shared" si="0"/>
        <v>6</v>
      </c>
    </row>
    <row r="16" spans="1:51" x14ac:dyDescent="0.25">
      <c r="A16" s="52" t="s">
        <v>65</v>
      </c>
      <c r="B16" s="45">
        <v>0.5</v>
      </c>
      <c r="C16" s="46">
        <v>0.5</v>
      </c>
      <c r="D16" s="47">
        <v>0.6</v>
      </c>
      <c r="E16" s="48">
        <v>0.5</v>
      </c>
      <c r="F16" s="45">
        <v>0.8</v>
      </c>
      <c r="G16" s="46">
        <v>0.8</v>
      </c>
      <c r="H16" s="46">
        <v>0.9</v>
      </c>
      <c r="I16" s="46">
        <v>0.4</v>
      </c>
      <c r="J16" s="49">
        <v>0.4</v>
      </c>
      <c r="K16" s="45">
        <v>1</v>
      </c>
      <c r="L16" s="46">
        <v>0.9</v>
      </c>
      <c r="M16" s="46">
        <v>0.8</v>
      </c>
      <c r="N16" s="46">
        <v>1</v>
      </c>
      <c r="O16" s="46">
        <v>0.9</v>
      </c>
      <c r="P16" s="46">
        <v>0.7</v>
      </c>
      <c r="Q16" s="47">
        <v>1</v>
      </c>
      <c r="R16" s="46">
        <v>1</v>
      </c>
      <c r="S16" s="46">
        <v>1</v>
      </c>
      <c r="T16" s="46">
        <v>0</v>
      </c>
      <c r="U16" s="46">
        <v>0</v>
      </c>
      <c r="V16" s="46">
        <v>0</v>
      </c>
      <c r="W16" s="47">
        <v>1</v>
      </c>
      <c r="X16" s="46">
        <v>1</v>
      </c>
      <c r="Y16" s="46">
        <v>1</v>
      </c>
      <c r="Z16" s="46">
        <v>0</v>
      </c>
      <c r="AA16" s="46">
        <v>1</v>
      </c>
      <c r="AB16" s="48">
        <v>1</v>
      </c>
      <c r="AC16" s="46">
        <v>1</v>
      </c>
      <c r="AD16" s="46">
        <v>0.7</v>
      </c>
      <c r="AE16" s="46">
        <v>0.4</v>
      </c>
      <c r="AF16" s="46">
        <v>0.6</v>
      </c>
      <c r="AG16" s="46">
        <v>0.3</v>
      </c>
      <c r="AH16" s="46">
        <v>0.6</v>
      </c>
      <c r="AI16" s="47">
        <v>0.8</v>
      </c>
      <c r="AJ16" s="46">
        <v>0.9</v>
      </c>
      <c r="AK16" s="46">
        <v>0.7</v>
      </c>
      <c r="AL16" s="46">
        <v>1</v>
      </c>
      <c r="AM16" s="46">
        <v>1</v>
      </c>
      <c r="AN16" s="46">
        <v>1</v>
      </c>
      <c r="AO16" s="46">
        <v>1</v>
      </c>
      <c r="AP16" s="46">
        <v>0.8</v>
      </c>
      <c r="AQ16" s="47">
        <v>0.8</v>
      </c>
      <c r="AR16" s="46">
        <v>0.9</v>
      </c>
      <c r="AS16" s="46">
        <v>0.4</v>
      </c>
      <c r="AT16" s="46">
        <v>1</v>
      </c>
      <c r="AU16" s="46">
        <v>1</v>
      </c>
      <c r="AV16" s="46">
        <v>1</v>
      </c>
      <c r="AW16" s="46">
        <v>1</v>
      </c>
      <c r="AX16" s="46">
        <v>0.5</v>
      </c>
      <c r="AY16" s="51">
        <f t="shared" si="0"/>
        <v>45</v>
      </c>
    </row>
    <row r="17" spans="1:51" x14ac:dyDescent="0.25">
      <c r="A17" s="52" t="s">
        <v>66</v>
      </c>
      <c r="B17" s="45">
        <v>0</v>
      </c>
      <c r="C17" s="46">
        <v>0</v>
      </c>
      <c r="D17" s="47">
        <v>0</v>
      </c>
      <c r="E17" s="48">
        <v>0</v>
      </c>
      <c r="F17" s="45">
        <v>0</v>
      </c>
      <c r="G17" s="46">
        <v>0</v>
      </c>
      <c r="H17" s="46">
        <v>0</v>
      </c>
      <c r="I17" s="46">
        <v>0.5</v>
      </c>
      <c r="J17" s="49">
        <v>0</v>
      </c>
      <c r="K17" s="45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7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8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7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7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1">
        <f t="shared" si="0"/>
        <v>1</v>
      </c>
    </row>
    <row r="18" spans="1:51" x14ac:dyDescent="0.25">
      <c r="A18" s="52" t="s">
        <v>67</v>
      </c>
      <c r="B18" s="45">
        <v>0.9</v>
      </c>
      <c r="C18" s="46">
        <v>0.9</v>
      </c>
      <c r="D18" s="47">
        <v>0</v>
      </c>
      <c r="E18" s="48">
        <v>0.8</v>
      </c>
      <c r="F18" s="45">
        <v>0</v>
      </c>
      <c r="G18" s="46">
        <f>((0.9+0.6+0.4)/3)/15</f>
        <v>4.2222222222222223E-2</v>
      </c>
      <c r="H18" s="46">
        <v>0</v>
      </c>
      <c r="I18" s="46">
        <f>(0.2+0.8)/50</f>
        <v>0.02</v>
      </c>
      <c r="J18" s="49">
        <v>0</v>
      </c>
      <c r="K18" s="45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7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8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7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7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51">
        <f t="shared" si="0"/>
        <v>5</v>
      </c>
    </row>
    <row r="19" spans="1:51" x14ac:dyDescent="0.25">
      <c r="A19" s="52" t="s">
        <v>68</v>
      </c>
      <c r="B19" s="45">
        <v>0</v>
      </c>
      <c r="C19" s="46">
        <v>0</v>
      </c>
      <c r="D19" s="47">
        <v>0</v>
      </c>
      <c r="E19" s="48">
        <v>0</v>
      </c>
      <c r="F19" s="45">
        <v>0</v>
      </c>
      <c r="G19" s="46">
        <v>0</v>
      </c>
      <c r="H19" s="46">
        <v>0</v>
      </c>
      <c r="I19" s="46">
        <v>0</v>
      </c>
      <c r="J19" s="49">
        <v>0</v>
      </c>
      <c r="K19" s="45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7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8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7">
        <v>0</v>
      </c>
      <c r="AJ19" s="46">
        <v>0.5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7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  <c r="AY19" s="51">
        <f t="shared" si="0"/>
        <v>1</v>
      </c>
    </row>
    <row r="20" spans="1:51" x14ac:dyDescent="0.25">
      <c r="A20" s="52" t="s">
        <v>69</v>
      </c>
      <c r="B20" s="45">
        <v>0</v>
      </c>
      <c r="C20" s="46">
        <v>0</v>
      </c>
      <c r="D20" s="47">
        <v>0</v>
      </c>
      <c r="E20" s="48">
        <v>0</v>
      </c>
      <c r="F20" s="45">
        <v>0</v>
      </c>
      <c r="G20" s="46">
        <v>0</v>
      </c>
      <c r="H20" s="46">
        <v>0</v>
      </c>
      <c r="I20" s="46">
        <v>0</v>
      </c>
      <c r="J20" s="49">
        <v>0</v>
      </c>
      <c r="K20" s="45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7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8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7">
        <v>0</v>
      </c>
      <c r="AJ20" s="46">
        <v>1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7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1">
        <f t="shared" si="0"/>
        <v>1</v>
      </c>
    </row>
    <row r="21" spans="1:51" x14ac:dyDescent="0.25">
      <c r="A21" s="52" t="s">
        <v>70</v>
      </c>
      <c r="B21" s="45">
        <v>0</v>
      </c>
      <c r="C21" s="46">
        <v>0</v>
      </c>
      <c r="D21" s="47">
        <v>0</v>
      </c>
      <c r="E21" s="48">
        <v>0</v>
      </c>
      <c r="F21" s="45">
        <v>0</v>
      </c>
      <c r="G21" s="46">
        <v>0</v>
      </c>
      <c r="H21" s="46">
        <v>0</v>
      </c>
      <c r="I21" s="46">
        <v>0</v>
      </c>
      <c r="J21" s="49">
        <v>0</v>
      </c>
      <c r="K21" s="45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7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7">
        <v>0</v>
      </c>
      <c r="X21" s="46">
        <v>0</v>
      </c>
      <c r="Y21" s="46">
        <v>0</v>
      </c>
      <c r="Z21" s="46">
        <v>0</v>
      </c>
      <c r="AA21" s="46">
        <v>0</v>
      </c>
      <c r="AB21" s="48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7">
        <v>0</v>
      </c>
      <c r="AJ21" s="46">
        <v>0.3</v>
      </c>
      <c r="AK21" s="46">
        <v>0.3</v>
      </c>
      <c r="AL21" s="46">
        <v>1</v>
      </c>
      <c r="AM21" s="46">
        <v>1</v>
      </c>
      <c r="AN21" s="46">
        <v>1</v>
      </c>
      <c r="AO21" s="46">
        <v>0.7</v>
      </c>
      <c r="AP21" s="46">
        <v>0</v>
      </c>
      <c r="AQ21" s="47">
        <v>0</v>
      </c>
      <c r="AR21" s="46">
        <v>0.2</v>
      </c>
      <c r="AS21" s="46">
        <v>0.2</v>
      </c>
      <c r="AT21" s="46">
        <v>1</v>
      </c>
      <c r="AU21" s="46">
        <v>1</v>
      </c>
      <c r="AV21" s="46">
        <v>1</v>
      </c>
      <c r="AW21" s="46">
        <v>1</v>
      </c>
      <c r="AX21" s="46">
        <v>0.2</v>
      </c>
      <c r="AY21" s="51">
        <f t="shared" si="0"/>
        <v>13</v>
      </c>
    </row>
    <row r="22" spans="1:51" x14ac:dyDescent="0.25">
      <c r="A22" s="52" t="s">
        <v>71</v>
      </c>
      <c r="B22" s="45">
        <v>0</v>
      </c>
      <c r="C22" s="46">
        <v>0</v>
      </c>
      <c r="D22" s="47">
        <v>0</v>
      </c>
      <c r="E22" s="48">
        <v>0</v>
      </c>
      <c r="F22" s="45">
        <v>0</v>
      </c>
      <c r="G22" s="46">
        <v>0.1</v>
      </c>
      <c r="H22" s="46">
        <v>0</v>
      </c>
      <c r="I22" s="46">
        <v>0</v>
      </c>
      <c r="J22" s="49">
        <v>0.1</v>
      </c>
      <c r="K22" s="45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7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7">
        <v>0</v>
      </c>
      <c r="X22" s="46">
        <v>0</v>
      </c>
      <c r="Y22" s="46">
        <v>0.7</v>
      </c>
      <c r="Z22" s="46">
        <v>0</v>
      </c>
      <c r="AA22" s="46">
        <v>0</v>
      </c>
      <c r="AB22" s="48">
        <v>0</v>
      </c>
      <c r="AC22" s="46">
        <v>0</v>
      </c>
      <c r="AD22" s="46">
        <v>0.3</v>
      </c>
      <c r="AE22" s="46">
        <v>0.3</v>
      </c>
      <c r="AF22" s="46">
        <v>0</v>
      </c>
      <c r="AG22" s="46">
        <v>0</v>
      </c>
      <c r="AH22" s="46">
        <v>0</v>
      </c>
      <c r="AI22" s="47">
        <v>0</v>
      </c>
      <c r="AJ22" s="46">
        <v>0.2</v>
      </c>
      <c r="AK22" s="46">
        <v>0</v>
      </c>
      <c r="AL22" s="46">
        <v>0</v>
      </c>
      <c r="AM22" s="46">
        <v>0</v>
      </c>
      <c r="AN22" s="46">
        <v>0</v>
      </c>
      <c r="AO22" s="46">
        <v>0.1</v>
      </c>
      <c r="AP22" s="46">
        <v>0</v>
      </c>
      <c r="AQ22" s="47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1">
        <f t="shared" si="0"/>
        <v>7</v>
      </c>
    </row>
    <row r="23" spans="1:51" x14ac:dyDescent="0.25">
      <c r="A23" s="52" t="s">
        <v>72</v>
      </c>
      <c r="B23" s="45">
        <v>0</v>
      </c>
      <c r="C23" s="46">
        <v>0</v>
      </c>
      <c r="D23" s="47">
        <v>0</v>
      </c>
      <c r="E23" s="48">
        <v>0</v>
      </c>
      <c r="F23" s="45">
        <v>0</v>
      </c>
      <c r="G23" s="46">
        <v>0</v>
      </c>
      <c r="H23" s="46">
        <v>0</v>
      </c>
      <c r="I23" s="46">
        <v>0</v>
      </c>
      <c r="J23" s="49">
        <v>0</v>
      </c>
      <c r="K23" s="45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7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8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7">
        <v>0.1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7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1">
        <f t="shared" si="0"/>
        <v>1</v>
      </c>
    </row>
    <row r="24" spans="1:51" x14ac:dyDescent="0.25">
      <c r="A24" s="52" t="s">
        <v>73</v>
      </c>
      <c r="B24" s="45">
        <v>0</v>
      </c>
      <c r="C24" s="46">
        <v>0</v>
      </c>
      <c r="D24" s="47">
        <v>0</v>
      </c>
      <c r="E24" s="48">
        <v>0</v>
      </c>
      <c r="F24" s="45">
        <v>0</v>
      </c>
      <c r="G24" s="46">
        <v>0</v>
      </c>
      <c r="H24" s="46">
        <v>0</v>
      </c>
      <c r="I24" s="46">
        <v>0</v>
      </c>
      <c r="J24" s="49">
        <v>0</v>
      </c>
      <c r="K24" s="45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7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8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7">
        <v>0.2</v>
      </c>
      <c r="AJ24" s="46">
        <v>0.8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7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1">
        <f t="shared" si="0"/>
        <v>2</v>
      </c>
    </row>
    <row r="25" spans="1:51" x14ac:dyDescent="0.25">
      <c r="A25" s="52" t="s">
        <v>74</v>
      </c>
      <c r="B25" s="45">
        <v>0.1</v>
      </c>
      <c r="C25" s="46">
        <v>0</v>
      </c>
      <c r="D25" s="47">
        <v>0.5</v>
      </c>
      <c r="E25" s="48">
        <v>0</v>
      </c>
      <c r="F25" s="45">
        <v>0</v>
      </c>
      <c r="G25" s="46">
        <v>0.1</v>
      </c>
      <c r="H25" s="46">
        <v>0</v>
      </c>
      <c r="I25" s="46">
        <v>0</v>
      </c>
      <c r="J25" s="49">
        <v>0.1</v>
      </c>
      <c r="K25" s="45">
        <v>0.9</v>
      </c>
      <c r="L25" s="46">
        <v>0</v>
      </c>
      <c r="M25" s="46">
        <v>0.9</v>
      </c>
      <c r="N25" s="46">
        <v>0</v>
      </c>
      <c r="O25" s="46">
        <v>0</v>
      </c>
      <c r="P25" s="46">
        <v>0</v>
      </c>
      <c r="Q25" s="47">
        <v>0</v>
      </c>
      <c r="R25" s="46">
        <v>0.2</v>
      </c>
      <c r="S25" s="46">
        <v>0.2</v>
      </c>
      <c r="T25" s="46">
        <v>0</v>
      </c>
      <c r="U25" s="46">
        <v>0.4</v>
      </c>
      <c r="V25" s="46">
        <v>0.4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8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7">
        <v>0.5</v>
      </c>
      <c r="AJ25" s="46">
        <v>0.2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7">
        <v>0</v>
      </c>
      <c r="AR25" s="46">
        <v>0.2</v>
      </c>
      <c r="AS25" s="46">
        <v>0</v>
      </c>
      <c r="AT25" s="46">
        <v>0</v>
      </c>
      <c r="AU25" s="46">
        <v>0</v>
      </c>
      <c r="AV25" s="46">
        <v>0</v>
      </c>
      <c r="AW25" s="46">
        <v>0.8</v>
      </c>
      <c r="AX25" s="46">
        <v>0.9</v>
      </c>
      <c r="AY25" s="51">
        <f t="shared" si="0"/>
        <v>15</v>
      </c>
    </row>
    <row r="26" spans="1:51" x14ac:dyDescent="0.25">
      <c r="A26" s="52" t="s">
        <v>75</v>
      </c>
      <c r="B26" s="45">
        <v>0.7</v>
      </c>
      <c r="C26" s="46">
        <v>0.7</v>
      </c>
      <c r="D26" s="47">
        <v>0.4</v>
      </c>
      <c r="E26" s="48">
        <v>0</v>
      </c>
      <c r="F26" s="45">
        <v>0</v>
      </c>
      <c r="G26" s="46">
        <v>0.7</v>
      </c>
      <c r="H26" s="46">
        <v>0.3</v>
      </c>
      <c r="I26" s="46">
        <v>0.1</v>
      </c>
      <c r="J26" s="49">
        <v>0</v>
      </c>
      <c r="K26" s="45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7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8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7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7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1">
        <f t="shared" si="0"/>
        <v>6</v>
      </c>
    </row>
    <row r="27" spans="1:51" x14ac:dyDescent="0.25">
      <c r="A27" s="52" t="s">
        <v>76</v>
      </c>
      <c r="B27" s="45">
        <v>0</v>
      </c>
      <c r="C27" s="46">
        <v>0</v>
      </c>
      <c r="D27" s="47">
        <v>0</v>
      </c>
      <c r="E27" s="48">
        <v>0</v>
      </c>
      <c r="F27" s="45">
        <v>0</v>
      </c>
      <c r="G27" s="46">
        <v>0</v>
      </c>
      <c r="H27" s="46">
        <v>0</v>
      </c>
      <c r="I27" s="46">
        <v>0</v>
      </c>
      <c r="J27" s="49">
        <v>0</v>
      </c>
      <c r="K27" s="45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7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8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7">
        <v>0</v>
      </c>
      <c r="AJ27" s="46">
        <v>0.2</v>
      </c>
      <c r="AK27" s="46">
        <v>0.2</v>
      </c>
      <c r="AL27" s="46">
        <v>1</v>
      </c>
      <c r="AM27" s="46">
        <v>1</v>
      </c>
      <c r="AN27" s="46">
        <v>0</v>
      </c>
      <c r="AO27" s="46">
        <v>0.2</v>
      </c>
      <c r="AP27" s="46">
        <v>0.5</v>
      </c>
      <c r="AQ27" s="47">
        <v>0.3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1">
        <f t="shared" si="0"/>
        <v>7</v>
      </c>
    </row>
    <row r="28" spans="1:51" x14ac:dyDescent="0.25">
      <c r="A28" s="52" t="s">
        <v>77</v>
      </c>
      <c r="B28" s="45">
        <v>0</v>
      </c>
      <c r="C28" s="46">
        <v>0</v>
      </c>
      <c r="D28" s="47">
        <v>0</v>
      </c>
      <c r="E28" s="48">
        <v>0</v>
      </c>
      <c r="F28" s="45">
        <v>0</v>
      </c>
      <c r="G28" s="46">
        <v>0.3</v>
      </c>
      <c r="H28" s="46">
        <v>0</v>
      </c>
      <c r="I28" s="46">
        <v>0</v>
      </c>
      <c r="J28" s="49">
        <v>0.1</v>
      </c>
      <c r="K28" s="45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7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8">
        <v>0</v>
      </c>
      <c r="AC28" s="46">
        <v>0</v>
      </c>
      <c r="AD28" s="46">
        <v>0.3</v>
      </c>
      <c r="AE28" s="46">
        <v>0</v>
      </c>
      <c r="AF28" s="46">
        <v>0</v>
      </c>
      <c r="AG28" s="46">
        <v>0</v>
      </c>
      <c r="AH28" s="46">
        <v>0</v>
      </c>
      <c r="AI28" s="47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7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51">
        <f t="shared" si="0"/>
        <v>3</v>
      </c>
    </row>
    <row r="29" spans="1:51" x14ac:dyDescent="0.25">
      <c r="A29" s="52" t="s">
        <v>78</v>
      </c>
      <c r="B29" s="45">
        <v>0</v>
      </c>
      <c r="C29" s="46">
        <v>0</v>
      </c>
      <c r="D29" s="47">
        <v>0</v>
      </c>
      <c r="E29" s="48">
        <v>0</v>
      </c>
      <c r="F29" s="45">
        <v>0</v>
      </c>
      <c r="G29" s="46">
        <v>0.8</v>
      </c>
      <c r="H29" s="46">
        <v>0</v>
      </c>
      <c r="I29" s="46">
        <v>0</v>
      </c>
      <c r="J29" s="49">
        <v>0</v>
      </c>
      <c r="K29" s="45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7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8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7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7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1">
        <f t="shared" si="0"/>
        <v>1</v>
      </c>
    </row>
    <row r="30" spans="1:51" x14ac:dyDescent="0.25">
      <c r="A30" s="52" t="s">
        <v>79</v>
      </c>
      <c r="B30" s="45">
        <v>0</v>
      </c>
      <c r="C30" s="46">
        <v>0</v>
      </c>
      <c r="D30" s="47">
        <v>0</v>
      </c>
      <c r="E30" s="48">
        <v>0</v>
      </c>
      <c r="F30" s="45">
        <v>0</v>
      </c>
      <c r="G30" s="46">
        <v>0</v>
      </c>
      <c r="H30" s="46">
        <v>0</v>
      </c>
      <c r="I30" s="46">
        <v>0</v>
      </c>
      <c r="J30" s="49">
        <v>0</v>
      </c>
      <c r="K30" s="45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7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7">
        <v>0</v>
      </c>
      <c r="X30" s="46">
        <v>0</v>
      </c>
      <c r="Y30" s="46">
        <v>0</v>
      </c>
      <c r="Z30" s="46">
        <v>0</v>
      </c>
      <c r="AA30" s="46">
        <v>0</v>
      </c>
      <c r="AB30" s="48">
        <v>0</v>
      </c>
      <c r="AC30" s="46">
        <v>0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7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7">
        <v>0</v>
      </c>
      <c r="AR30" s="46">
        <v>0.3</v>
      </c>
      <c r="AS30" s="46">
        <v>0.3</v>
      </c>
      <c r="AT30" s="46">
        <v>1</v>
      </c>
      <c r="AU30" s="46">
        <v>0</v>
      </c>
      <c r="AV30" s="46">
        <v>0</v>
      </c>
      <c r="AW30" s="46">
        <v>0.5</v>
      </c>
      <c r="AX30" s="46">
        <v>0.5</v>
      </c>
      <c r="AY30" s="51">
        <f t="shared" si="0"/>
        <v>5</v>
      </c>
    </row>
    <row r="31" spans="1:51" x14ac:dyDescent="0.25">
      <c r="A31" s="52" t="s">
        <v>80</v>
      </c>
      <c r="B31" s="45">
        <v>0</v>
      </c>
      <c r="C31" s="46">
        <v>0</v>
      </c>
      <c r="D31" s="47">
        <v>0</v>
      </c>
      <c r="E31" s="48">
        <v>0</v>
      </c>
      <c r="F31" s="45">
        <v>0</v>
      </c>
      <c r="G31" s="46">
        <v>0</v>
      </c>
      <c r="H31" s="46">
        <v>0</v>
      </c>
      <c r="I31" s="46">
        <v>0</v>
      </c>
      <c r="J31" s="49">
        <v>0</v>
      </c>
      <c r="K31" s="45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7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8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53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53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0.8</v>
      </c>
      <c r="AY31" s="51">
        <f t="shared" si="0"/>
        <v>1</v>
      </c>
    </row>
    <row r="32" spans="1:51" x14ac:dyDescent="0.25">
      <c r="A32" s="52" t="s">
        <v>81</v>
      </c>
      <c r="B32" s="45">
        <v>0</v>
      </c>
      <c r="C32" s="46">
        <v>0</v>
      </c>
      <c r="D32" s="47">
        <v>0</v>
      </c>
      <c r="E32" s="48">
        <v>0</v>
      </c>
      <c r="F32" s="45">
        <v>0</v>
      </c>
      <c r="G32" s="46">
        <v>0</v>
      </c>
      <c r="H32" s="46">
        <v>0</v>
      </c>
      <c r="I32" s="46">
        <v>0</v>
      </c>
      <c r="J32" s="49">
        <v>0</v>
      </c>
      <c r="K32" s="45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7">
        <v>0.9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7">
        <v>0.4</v>
      </c>
      <c r="X32" s="46">
        <v>0</v>
      </c>
      <c r="Y32" s="46">
        <v>0</v>
      </c>
      <c r="Z32" s="46">
        <v>0</v>
      </c>
      <c r="AA32" s="46">
        <v>0</v>
      </c>
      <c r="AB32" s="48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53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53">
        <v>0</v>
      </c>
      <c r="AQ32" s="46">
        <v>0.2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1">
        <f t="shared" si="0"/>
        <v>3</v>
      </c>
    </row>
    <row r="33" spans="1:51" x14ac:dyDescent="0.25">
      <c r="A33" s="52" t="s">
        <v>82</v>
      </c>
      <c r="B33" s="45">
        <v>0</v>
      </c>
      <c r="C33" s="46">
        <v>0</v>
      </c>
      <c r="D33" s="47">
        <v>0</v>
      </c>
      <c r="E33" s="48">
        <v>0</v>
      </c>
      <c r="F33" s="45">
        <v>0</v>
      </c>
      <c r="G33" s="46">
        <v>0</v>
      </c>
      <c r="H33" s="46">
        <v>0</v>
      </c>
      <c r="I33" s="46">
        <v>0</v>
      </c>
      <c r="J33" s="49">
        <v>0</v>
      </c>
      <c r="K33" s="45">
        <v>0.6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7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8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53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53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51">
        <f t="shared" si="0"/>
        <v>1</v>
      </c>
    </row>
    <row r="34" spans="1:51" x14ac:dyDescent="0.25">
      <c r="A34" s="52" t="s">
        <v>83</v>
      </c>
      <c r="B34" s="45">
        <v>0</v>
      </c>
      <c r="C34" s="46">
        <v>0</v>
      </c>
      <c r="D34" s="47">
        <v>0</v>
      </c>
      <c r="E34" s="48">
        <v>0</v>
      </c>
      <c r="F34" s="45">
        <v>0</v>
      </c>
      <c r="G34" s="46">
        <v>0</v>
      </c>
      <c r="H34" s="46">
        <v>0</v>
      </c>
      <c r="I34" s="46">
        <v>0</v>
      </c>
      <c r="J34" s="49">
        <v>0</v>
      </c>
      <c r="K34" s="45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7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8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7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7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0.5</v>
      </c>
      <c r="AX34" s="46">
        <v>0</v>
      </c>
      <c r="AY34" s="51">
        <f t="shared" si="0"/>
        <v>1</v>
      </c>
    </row>
    <row r="35" spans="1:51" x14ac:dyDescent="0.25">
      <c r="A35" s="52" t="s">
        <v>84</v>
      </c>
      <c r="B35" s="45">
        <v>0</v>
      </c>
      <c r="C35" s="46">
        <v>0</v>
      </c>
      <c r="D35" s="47">
        <v>0</v>
      </c>
      <c r="E35" s="48">
        <v>0</v>
      </c>
      <c r="F35" s="45">
        <v>0</v>
      </c>
      <c r="G35" s="46">
        <v>0</v>
      </c>
      <c r="H35" s="46">
        <v>0</v>
      </c>
      <c r="I35" s="46">
        <v>0</v>
      </c>
      <c r="J35" s="49">
        <v>0</v>
      </c>
      <c r="K35" s="45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7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8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7">
        <v>0.8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7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0</v>
      </c>
      <c r="AX35" s="46">
        <v>0</v>
      </c>
      <c r="AY35" s="51">
        <f t="shared" si="0"/>
        <v>1</v>
      </c>
    </row>
    <row r="36" spans="1:51" x14ac:dyDescent="0.25">
      <c r="A36" s="52" t="s">
        <v>85</v>
      </c>
      <c r="B36" s="45">
        <v>0</v>
      </c>
      <c r="C36" s="46">
        <v>0</v>
      </c>
      <c r="D36" s="47">
        <v>0</v>
      </c>
      <c r="E36" s="48">
        <v>0</v>
      </c>
      <c r="F36" s="45">
        <v>0</v>
      </c>
      <c r="G36" s="46">
        <v>0</v>
      </c>
      <c r="H36" s="46">
        <v>0</v>
      </c>
      <c r="I36" s="46">
        <v>0</v>
      </c>
      <c r="J36" s="49">
        <v>0</v>
      </c>
      <c r="K36" s="45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7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8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7">
        <v>0.3</v>
      </c>
      <c r="AJ36" s="46">
        <v>0.2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7">
        <v>0.5</v>
      </c>
      <c r="AR36" s="46">
        <v>0.2</v>
      </c>
      <c r="AS36" s="46">
        <v>0</v>
      </c>
      <c r="AT36" s="46">
        <v>0</v>
      </c>
      <c r="AU36" s="46">
        <v>0</v>
      </c>
      <c r="AV36" s="46">
        <v>0</v>
      </c>
      <c r="AW36" s="46">
        <v>0</v>
      </c>
      <c r="AX36" s="46">
        <v>0</v>
      </c>
      <c r="AY36" s="51">
        <f t="shared" si="0"/>
        <v>4</v>
      </c>
    </row>
    <row r="37" spans="1:51" x14ac:dyDescent="0.25">
      <c r="A37" s="52" t="s">
        <v>86</v>
      </c>
      <c r="B37" s="45">
        <v>0</v>
      </c>
      <c r="C37" s="46">
        <v>0</v>
      </c>
      <c r="D37" s="47">
        <v>0</v>
      </c>
      <c r="E37" s="48">
        <v>0</v>
      </c>
      <c r="F37" s="45">
        <v>0</v>
      </c>
      <c r="G37" s="46">
        <v>0</v>
      </c>
      <c r="H37" s="46">
        <v>0</v>
      </c>
      <c r="I37" s="46">
        <v>0</v>
      </c>
      <c r="J37" s="49">
        <v>0</v>
      </c>
      <c r="K37" s="45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7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8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7">
        <v>0</v>
      </c>
      <c r="AJ37" s="46">
        <v>0.5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7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  <c r="AX37" s="46">
        <v>0</v>
      </c>
      <c r="AY37" s="51">
        <f t="shared" si="0"/>
        <v>1</v>
      </c>
    </row>
    <row r="38" spans="1:51" x14ac:dyDescent="0.25">
      <c r="A38" s="52" t="s">
        <v>87</v>
      </c>
      <c r="B38" s="45">
        <v>0</v>
      </c>
      <c r="C38" s="46">
        <v>0</v>
      </c>
      <c r="D38" s="47">
        <v>0</v>
      </c>
      <c r="E38" s="48">
        <v>0</v>
      </c>
      <c r="F38" s="45">
        <v>0</v>
      </c>
      <c r="G38" s="46">
        <v>0</v>
      </c>
      <c r="H38" s="46">
        <v>0</v>
      </c>
      <c r="I38" s="46">
        <v>0</v>
      </c>
      <c r="J38" s="49">
        <v>0</v>
      </c>
      <c r="K38" s="45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7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8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7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0.3</v>
      </c>
      <c r="AQ38" s="47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6">
        <v>0</v>
      </c>
      <c r="AY38" s="51">
        <f t="shared" si="0"/>
        <v>1</v>
      </c>
    </row>
    <row r="39" spans="1:51" x14ac:dyDescent="0.25">
      <c r="A39" s="52" t="s">
        <v>88</v>
      </c>
      <c r="B39" s="45">
        <v>0</v>
      </c>
      <c r="C39" s="46">
        <v>0</v>
      </c>
      <c r="D39" s="47">
        <v>0</v>
      </c>
      <c r="E39" s="48">
        <v>0</v>
      </c>
      <c r="F39" s="45">
        <v>0</v>
      </c>
      <c r="G39" s="46">
        <v>0</v>
      </c>
      <c r="H39" s="46">
        <v>0</v>
      </c>
      <c r="I39" s="46">
        <v>0</v>
      </c>
      <c r="J39" s="49">
        <v>0</v>
      </c>
      <c r="K39" s="45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7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8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7">
        <v>0.2</v>
      </c>
      <c r="AJ39" s="46">
        <v>0.8</v>
      </c>
      <c r="AK39" s="46">
        <v>0.6</v>
      </c>
      <c r="AL39" s="46">
        <v>1</v>
      </c>
      <c r="AM39" s="46">
        <v>1</v>
      </c>
      <c r="AN39" s="46">
        <v>1</v>
      </c>
      <c r="AO39" s="46">
        <v>0.7</v>
      </c>
      <c r="AP39" s="46">
        <v>0</v>
      </c>
      <c r="AQ39" s="47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6">
        <v>0</v>
      </c>
      <c r="AY39" s="51">
        <f t="shared" si="0"/>
        <v>7</v>
      </c>
    </row>
    <row r="40" spans="1:51" x14ac:dyDescent="0.25">
      <c r="A40" s="52" t="s">
        <v>89</v>
      </c>
      <c r="B40" s="45">
        <v>0</v>
      </c>
      <c r="C40" s="46">
        <v>0</v>
      </c>
      <c r="D40" s="47">
        <v>0</v>
      </c>
      <c r="E40" s="48">
        <v>0</v>
      </c>
      <c r="F40" s="45">
        <v>0</v>
      </c>
      <c r="G40" s="46">
        <v>0</v>
      </c>
      <c r="H40" s="46">
        <v>0</v>
      </c>
      <c r="I40" s="46">
        <v>0</v>
      </c>
      <c r="J40" s="49">
        <v>0.1</v>
      </c>
      <c r="K40" s="45">
        <v>0</v>
      </c>
      <c r="L40" s="46">
        <v>0.5</v>
      </c>
      <c r="M40" s="46">
        <v>0</v>
      </c>
      <c r="N40" s="46">
        <v>0</v>
      </c>
      <c r="O40" s="46">
        <v>0</v>
      </c>
      <c r="P40" s="46">
        <v>0</v>
      </c>
      <c r="Q40" s="47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7">
        <v>0.4</v>
      </c>
      <c r="X40" s="46">
        <v>0</v>
      </c>
      <c r="Y40" s="46">
        <v>0</v>
      </c>
      <c r="Z40" s="46">
        <v>0</v>
      </c>
      <c r="AA40" s="46">
        <v>0</v>
      </c>
      <c r="AB40" s="48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7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7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6">
        <v>0</v>
      </c>
      <c r="AY40" s="51">
        <f t="shared" si="0"/>
        <v>3</v>
      </c>
    </row>
    <row r="41" spans="1:51" x14ac:dyDescent="0.25">
      <c r="A41" s="52" t="s">
        <v>90</v>
      </c>
      <c r="B41" s="45">
        <v>0</v>
      </c>
      <c r="C41" s="46">
        <v>0</v>
      </c>
      <c r="D41" s="47">
        <v>0</v>
      </c>
      <c r="E41" s="48">
        <v>0</v>
      </c>
      <c r="F41" s="45">
        <v>0</v>
      </c>
      <c r="G41" s="46">
        <v>0</v>
      </c>
      <c r="H41" s="46">
        <v>0</v>
      </c>
      <c r="I41" s="46">
        <v>0</v>
      </c>
      <c r="J41" s="49">
        <v>0</v>
      </c>
      <c r="K41" s="45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7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8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7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7">
        <v>0.5</v>
      </c>
      <c r="AR41" s="46">
        <v>0</v>
      </c>
      <c r="AS41" s="46">
        <v>0</v>
      </c>
      <c r="AT41" s="46">
        <v>0</v>
      </c>
      <c r="AU41" s="46">
        <v>0.7</v>
      </c>
      <c r="AV41" s="46">
        <v>0</v>
      </c>
      <c r="AW41" s="46">
        <v>0</v>
      </c>
      <c r="AX41" s="46">
        <v>0</v>
      </c>
      <c r="AY41" s="51">
        <f t="shared" si="0"/>
        <v>2</v>
      </c>
    </row>
    <row r="42" spans="1:51" x14ac:dyDescent="0.25">
      <c r="A42" s="52" t="s">
        <v>91</v>
      </c>
      <c r="B42" s="45">
        <v>0</v>
      </c>
      <c r="C42" s="46">
        <v>0</v>
      </c>
      <c r="D42" s="47">
        <v>0</v>
      </c>
      <c r="E42" s="48">
        <v>0</v>
      </c>
      <c r="F42" s="45">
        <v>0</v>
      </c>
      <c r="G42" s="46">
        <v>0</v>
      </c>
      <c r="H42" s="46">
        <v>0</v>
      </c>
      <c r="I42" s="46">
        <v>0</v>
      </c>
      <c r="J42" s="49">
        <v>0</v>
      </c>
      <c r="K42" s="45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7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8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7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7">
        <v>0.5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  <c r="AX42" s="46">
        <v>0</v>
      </c>
      <c r="AY42" s="51">
        <f t="shared" si="0"/>
        <v>1</v>
      </c>
    </row>
    <row r="43" spans="1:51" x14ac:dyDescent="0.25">
      <c r="A43" s="52" t="s">
        <v>92</v>
      </c>
      <c r="B43" s="45">
        <v>0</v>
      </c>
      <c r="C43" s="46">
        <v>0</v>
      </c>
      <c r="D43" s="47">
        <v>0</v>
      </c>
      <c r="E43" s="48">
        <v>0</v>
      </c>
      <c r="F43" s="45">
        <v>0.7</v>
      </c>
      <c r="G43" s="46">
        <v>0.4</v>
      </c>
      <c r="H43" s="46">
        <v>0.7</v>
      </c>
      <c r="I43" s="46">
        <v>0.4</v>
      </c>
      <c r="J43" s="49">
        <v>0</v>
      </c>
      <c r="K43" s="45">
        <v>0.8</v>
      </c>
      <c r="L43" s="46">
        <v>1</v>
      </c>
      <c r="M43" s="46">
        <v>0</v>
      </c>
      <c r="N43" s="46">
        <v>1</v>
      </c>
      <c r="O43" s="46">
        <v>0</v>
      </c>
      <c r="P43" s="46">
        <v>0</v>
      </c>
      <c r="Q43" s="47">
        <v>1</v>
      </c>
      <c r="R43" s="46">
        <v>0.7</v>
      </c>
      <c r="S43" s="46">
        <v>0.8</v>
      </c>
      <c r="T43" s="46">
        <v>0</v>
      </c>
      <c r="U43" s="46">
        <v>0</v>
      </c>
      <c r="V43" s="46">
        <v>0</v>
      </c>
      <c r="W43" s="47">
        <v>1</v>
      </c>
      <c r="X43" s="46">
        <v>0</v>
      </c>
      <c r="Y43" s="46">
        <v>0</v>
      </c>
      <c r="Z43" s="46">
        <v>0</v>
      </c>
      <c r="AA43" s="46">
        <v>0</v>
      </c>
      <c r="AB43" s="48">
        <v>0</v>
      </c>
      <c r="AC43" s="46">
        <v>0</v>
      </c>
      <c r="AD43" s="46">
        <v>0</v>
      </c>
      <c r="AE43" s="46">
        <v>0.2</v>
      </c>
      <c r="AF43" s="46">
        <v>0</v>
      </c>
      <c r="AG43" s="46">
        <v>1</v>
      </c>
      <c r="AH43" s="46">
        <v>0</v>
      </c>
      <c r="AI43" s="47">
        <v>1</v>
      </c>
      <c r="AJ43" s="46">
        <v>1</v>
      </c>
      <c r="AK43" s="46">
        <v>0.2</v>
      </c>
      <c r="AL43" s="46">
        <v>1</v>
      </c>
      <c r="AM43" s="46">
        <v>1</v>
      </c>
      <c r="AN43" s="46">
        <v>0</v>
      </c>
      <c r="AO43" s="46">
        <v>0</v>
      </c>
      <c r="AP43" s="46">
        <v>0.4</v>
      </c>
      <c r="AQ43" s="47">
        <v>1</v>
      </c>
      <c r="AR43" s="46">
        <v>1</v>
      </c>
      <c r="AS43" s="46">
        <v>0</v>
      </c>
      <c r="AT43" s="46">
        <v>0</v>
      </c>
      <c r="AU43" s="46">
        <v>0</v>
      </c>
      <c r="AV43" s="46">
        <v>0</v>
      </c>
      <c r="AW43" s="46">
        <v>0.8</v>
      </c>
      <c r="AX43" s="46">
        <v>0.8</v>
      </c>
      <c r="AY43" s="51">
        <f t="shared" si="0"/>
        <v>23</v>
      </c>
    </row>
    <row r="44" spans="1:51" x14ac:dyDescent="0.25">
      <c r="A44" s="52" t="s">
        <v>93</v>
      </c>
      <c r="B44" s="45">
        <v>0.2</v>
      </c>
      <c r="C44" s="46">
        <v>0.2</v>
      </c>
      <c r="D44" s="47">
        <v>0.3</v>
      </c>
      <c r="E44" s="48">
        <v>0.4</v>
      </c>
      <c r="F44" s="45">
        <v>0</v>
      </c>
      <c r="G44" s="46">
        <v>0</v>
      </c>
      <c r="H44" s="46">
        <v>0</v>
      </c>
      <c r="I44" s="46">
        <v>0.4</v>
      </c>
      <c r="J44" s="49">
        <v>0</v>
      </c>
      <c r="K44" s="45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7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7">
        <v>1</v>
      </c>
      <c r="X44" s="46">
        <v>0</v>
      </c>
      <c r="Y44" s="46">
        <v>0</v>
      </c>
      <c r="Z44" s="46">
        <v>0</v>
      </c>
      <c r="AA44" s="46">
        <v>0</v>
      </c>
      <c r="AB44" s="48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0.4</v>
      </c>
      <c r="AH44" s="46">
        <v>0.8</v>
      </c>
      <c r="AI44" s="47">
        <v>0.4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0.7</v>
      </c>
      <c r="AP44" s="46">
        <v>0.3</v>
      </c>
      <c r="AQ44" s="47">
        <v>0</v>
      </c>
      <c r="AR44" s="46">
        <v>0.8</v>
      </c>
      <c r="AS44" s="46">
        <v>0.2</v>
      </c>
      <c r="AT44" s="46">
        <v>0</v>
      </c>
      <c r="AU44" s="46">
        <v>0.7</v>
      </c>
      <c r="AV44" s="46">
        <v>0</v>
      </c>
      <c r="AW44" s="46">
        <v>0</v>
      </c>
      <c r="AX44" s="46">
        <v>0.1</v>
      </c>
      <c r="AY44" s="51">
        <f t="shared" si="0"/>
        <v>15</v>
      </c>
    </row>
    <row r="45" spans="1:51" x14ac:dyDescent="0.25">
      <c r="A45" s="52" t="s">
        <v>94</v>
      </c>
      <c r="B45" s="45">
        <v>0</v>
      </c>
      <c r="C45" s="46">
        <v>0.2</v>
      </c>
      <c r="D45" s="47">
        <v>0.3</v>
      </c>
      <c r="E45" s="48">
        <v>0</v>
      </c>
      <c r="F45" s="45">
        <v>0</v>
      </c>
      <c r="G45" s="46">
        <v>0</v>
      </c>
      <c r="H45" s="46">
        <v>0</v>
      </c>
      <c r="I45" s="46">
        <v>0</v>
      </c>
      <c r="J45" s="49">
        <v>0</v>
      </c>
      <c r="K45" s="45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7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8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7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7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51">
        <f t="shared" si="0"/>
        <v>2</v>
      </c>
    </row>
    <row r="46" spans="1:51" x14ac:dyDescent="0.25">
      <c r="A46" s="52" t="s">
        <v>95</v>
      </c>
      <c r="B46" s="45">
        <v>0.2</v>
      </c>
      <c r="C46" s="46">
        <v>0.3</v>
      </c>
      <c r="D46" s="47">
        <v>0</v>
      </c>
      <c r="E46" s="48">
        <v>0</v>
      </c>
      <c r="F46" s="45">
        <v>0</v>
      </c>
      <c r="G46" s="46">
        <v>0</v>
      </c>
      <c r="H46" s="46">
        <v>0</v>
      </c>
      <c r="I46" s="46">
        <v>0</v>
      </c>
      <c r="J46" s="49">
        <v>0</v>
      </c>
      <c r="K46" s="45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7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8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7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7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  <c r="AX46" s="46">
        <v>0</v>
      </c>
      <c r="AY46" s="51">
        <f t="shared" si="0"/>
        <v>2</v>
      </c>
    </row>
    <row r="47" spans="1:51" x14ac:dyDescent="0.25">
      <c r="A47" s="52" t="s">
        <v>96</v>
      </c>
      <c r="B47" s="45">
        <v>0</v>
      </c>
      <c r="C47" s="46">
        <v>0</v>
      </c>
      <c r="D47" s="47">
        <v>0</v>
      </c>
      <c r="E47" s="48">
        <v>0.6</v>
      </c>
      <c r="F47" s="45">
        <v>0</v>
      </c>
      <c r="G47" s="46">
        <v>0</v>
      </c>
      <c r="H47" s="46">
        <v>0</v>
      </c>
      <c r="I47" s="46">
        <v>0</v>
      </c>
      <c r="J47" s="49">
        <v>0</v>
      </c>
      <c r="K47" s="45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7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7">
        <v>0</v>
      </c>
      <c r="X47" s="46">
        <v>0</v>
      </c>
      <c r="Y47" s="46">
        <v>0</v>
      </c>
      <c r="Z47" s="46">
        <v>0</v>
      </c>
      <c r="AA47" s="46">
        <v>0</v>
      </c>
      <c r="AB47" s="48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7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7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51">
        <f t="shared" si="0"/>
        <v>1</v>
      </c>
    </row>
    <row r="48" spans="1:51" x14ac:dyDescent="0.25">
      <c r="A48" s="52" t="s">
        <v>97</v>
      </c>
      <c r="B48" s="45">
        <v>0</v>
      </c>
      <c r="C48" s="46">
        <v>0</v>
      </c>
      <c r="D48" s="47">
        <v>0</v>
      </c>
      <c r="E48" s="48">
        <v>0</v>
      </c>
      <c r="F48" s="45">
        <v>0</v>
      </c>
      <c r="G48" s="46">
        <v>0.1</v>
      </c>
      <c r="H48" s="46">
        <v>0</v>
      </c>
      <c r="I48" s="46">
        <v>0</v>
      </c>
      <c r="J48" s="49">
        <v>0</v>
      </c>
      <c r="K48" s="45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7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7">
        <v>0</v>
      </c>
      <c r="X48" s="46">
        <v>0</v>
      </c>
      <c r="Y48" s="46">
        <v>0</v>
      </c>
      <c r="Z48" s="46">
        <v>0</v>
      </c>
      <c r="AA48" s="46">
        <v>0</v>
      </c>
      <c r="AB48" s="48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7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7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  <c r="AX48" s="46">
        <v>0</v>
      </c>
      <c r="AY48" s="51">
        <f t="shared" si="0"/>
        <v>1</v>
      </c>
    </row>
    <row r="49" spans="1:51" x14ac:dyDescent="0.25">
      <c r="A49" s="52" t="s">
        <v>98</v>
      </c>
      <c r="B49" s="45">
        <v>0.1</v>
      </c>
      <c r="C49" s="46">
        <v>0.1</v>
      </c>
      <c r="D49" s="47">
        <v>0</v>
      </c>
      <c r="E49" s="48">
        <v>0</v>
      </c>
      <c r="F49" s="45">
        <v>0</v>
      </c>
      <c r="G49" s="46">
        <v>0</v>
      </c>
      <c r="H49" s="46">
        <v>0</v>
      </c>
      <c r="I49" s="46">
        <v>0</v>
      </c>
      <c r="J49" s="49">
        <v>0</v>
      </c>
      <c r="K49" s="45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7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8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7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7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  <c r="AX49" s="46">
        <v>0</v>
      </c>
      <c r="AY49" s="51">
        <f t="shared" si="0"/>
        <v>2</v>
      </c>
    </row>
    <row r="50" spans="1:51" x14ac:dyDescent="0.25">
      <c r="A50" s="52" t="s">
        <v>99</v>
      </c>
      <c r="B50" s="45">
        <v>0</v>
      </c>
      <c r="C50" s="46">
        <v>0</v>
      </c>
      <c r="D50" s="47">
        <v>0</v>
      </c>
      <c r="E50" s="48">
        <v>0</v>
      </c>
      <c r="F50" s="45">
        <v>0</v>
      </c>
      <c r="G50" s="46">
        <v>0</v>
      </c>
      <c r="H50" s="46">
        <v>0</v>
      </c>
      <c r="I50" s="46">
        <v>0</v>
      </c>
      <c r="J50" s="49">
        <v>0</v>
      </c>
      <c r="K50" s="45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7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8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7">
        <v>0.8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7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  <c r="AX50" s="46">
        <v>0</v>
      </c>
      <c r="AY50" s="51">
        <f t="shared" si="0"/>
        <v>1</v>
      </c>
    </row>
    <row r="51" spans="1:51" x14ac:dyDescent="0.25">
      <c r="A51" s="52" t="s">
        <v>100</v>
      </c>
      <c r="B51" s="45">
        <v>0</v>
      </c>
      <c r="C51" s="46">
        <v>0</v>
      </c>
      <c r="D51" s="47">
        <v>0</v>
      </c>
      <c r="E51" s="48">
        <v>0</v>
      </c>
      <c r="F51" s="45">
        <v>0</v>
      </c>
      <c r="G51" s="46">
        <v>0</v>
      </c>
      <c r="H51" s="46">
        <v>0</v>
      </c>
      <c r="I51" s="46">
        <v>0.1</v>
      </c>
      <c r="J51" s="49">
        <v>0.1</v>
      </c>
      <c r="K51" s="45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7">
        <v>0.3</v>
      </c>
      <c r="R51" s="46">
        <v>0.5</v>
      </c>
      <c r="S51" s="46">
        <v>0</v>
      </c>
      <c r="T51" s="46">
        <v>0</v>
      </c>
      <c r="U51" s="46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8">
        <v>0</v>
      </c>
      <c r="AC51" s="46">
        <v>0</v>
      </c>
      <c r="AD51" s="46">
        <v>0</v>
      </c>
      <c r="AE51" s="46">
        <v>0.5</v>
      </c>
      <c r="AF51" s="46">
        <v>0.3</v>
      </c>
      <c r="AG51" s="46">
        <v>0</v>
      </c>
      <c r="AH51" s="46">
        <v>0</v>
      </c>
      <c r="AI51" s="47">
        <v>0</v>
      </c>
      <c r="AJ51" s="46">
        <v>0.3</v>
      </c>
      <c r="AK51" s="46">
        <v>0.2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7">
        <v>0.9</v>
      </c>
      <c r="AR51" s="46">
        <v>0.2</v>
      </c>
      <c r="AS51" s="46">
        <v>0.2</v>
      </c>
      <c r="AT51" s="46">
        <v>0</v>
      </c>
      <c r="AU51" s="46">
        <v>0</v>
      </c>
      <c r="AV51" s="46">
        <v>0</v>
      </c>
      <c r="AW51" s="46">
        <v>0</v>
      </c>
      <c r="AX51" s="46">
        <v>0.3</v>
      </c>
      <c r="AY51" s="51">
        <f t="shared" si="0"/>
        <v>12</v>
      </c>
    </row>
    <row r="52" spans="1:51" x14ac:dyDescent="0.25">
      <c r="A52" s="52" t="s">
        <v>101</v>
      </c>
      <c r="B52" s="45">
        <v>0.1</v>
      </c>
      <c r="C52" s="46">
        <v>0</v>
      </c>
      <c r="D52" s="47">
        <v>0</v>
      </c>
      <c r="E52" s="48">
        <v>0</v>
      </c>
      <c r="F52" s="45">
        <v>0</v>
      </c>
      <c r="G52" s="46">
        <v>0</v>
      </c>
      <c r="H52" s="46">
        <v>0</v>
      </c>
      <c r="I52" s="46">
        <v>0</v>
      </c>
      <c r="J52" s="49">
        <v>0</v>
      </c>
      <c r="K52" s="45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7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8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7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7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  <c r="AW52" s="46">
        <v>0</v>
      </c>
      <c r="AX52" s="46">
        <v>0</v>
      </c>
      <c r="AY52" s="51">
        <f t="shared" si="0"/>
        <v>1</v>
      </c>
    </row>
    <row r="53" spans="1:51" x14ac:dyDescent="0.25">
      <c r="A53" s="52" t="s">
        <v>102</v>
      </c>
      <c r="B53" s="45">
        <v>0</v>
      </c>
      <c r="C53" s="46">
        <v>0</v>
      </c>
      <c r="D53" s="47">
        <v>0</v>
      </c>
      <c r="E53" s="48">
        <v>0</v>
      </c>
      <c r="F53" s="45">
        <v>0</v>
      </c>
      <c r="G53" s="46">
        <v>0</v>
      </c>
      <c r="H53" s="46">
        <v>0.4</v>
      </c>
      <c r="I53" s="46">
        <v>0</v>
      </c>
      <c r="J53" s="49">
        <v>0</v>
      </c>
      <c r="K53" s="45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7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7">
        <v>0</v>
      </c>
      <c r="X53" s="46">
        <v>0</v>
      </c>
      <c r="Y53" s="46">
        <v>0</v>
      </c>
      <c r="Z53" s="46">
        <v>0</v>
      </c>
      <c r="AA53" s="46">
        <v>0</v>
      </c>
      <c r="AB53" s="48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7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7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51">
        <f t="shared" si="0"/>
        <v>1</v>
      </c>
    </row>
    <row r="54" spans="1:51" x14ac:dyDescent="0.25">
      <c r="A54" s="52" t="s">
        <v>103</v>
      </c>
      <c r="B54" s="45">
        <v>0</v>
      </c>
      <c r="C54" s="46">
        <v>0</v>
      </c>
      <c r="D54" s="47">
        <v>0</v>
      </c>
      <c r="E54" s="48">
        <v>0</v>
      </c>
      <c r="F54" s="45">
        <v>0</v>
      </c>
      <c r="G54" s="46">
        <v>0.2</v>
      </c>
      <c r="H54" s="46">
        <v>0</v>
      </c>
      <c r="I54" s="46">
        <v>0.2</v>
      </c>
      <c r="J54" s="49">
        <v>0.2</v>
      </c>
      <c r="K54" s="45">
        <v>0.5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7">
        <v>0</v>
      </c>
      <c r="R54" s="46">
        <v>0.2</v>
      </c>
      <c r="S54" s="46">
        <v>0</v>
      </c>
      <c r="T54" s="46">
        <v>0</v>
      </c>
      <c r="U54" s="46">
        <v>0</v>
      </c>
      <c r="V54" s="46">
        <v>0</v>
      </c>
      <c r="W54" s="47">
        <v>0.3</v>
      </c>
      <c r="X54" s="46">
        <v>0.2</v>
      </c>
      <c r="Y54" s="46">
        <v>0</v>
      </c>
      <c r="Z54" s="46">
        <v>0</v>
      </c>
      <c r="AA54" s="46">
        <v>0</v>
      </c>
      <c r="AB54" s="48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0.7</v>
      </c>
      <c r="AH54" s="46">
        <v>0</v>
      </c>
      <c r="AI54" s="47">
        <v>0.5</v>
      </c>
      <c r="AJ54" s="46">
        <v>0.5</v>
      </c>
      <c r="AK54" s="46">
        <v>0.4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7">
        <v>0.3</v>
      </c>
      <c r="AR54" s="46">
        <v>0.2</v>
      </c>
      <c r="AS54" s="46">
        <v>0.2</v>
      </c>
      <c r="AT54" s="46">
        <v>0</v>
      </c>
      <c r="AU54" s="46">
        <v>0</v>
      </c>
      <c r="AV54" s="46">
        <v>0</v>
      </c>
      <c r="AW54" s="46">
        <v>0.2</v>
      </c>
      <c r="AX54" s="46">
        <v>0</v>
      </c>
      <c r="AY54" s="51">
        <f t="shared" si="0"/>
        <v>15</v>
      </c>
    </row>
    <row r="55" spans="1:51" ht="15.75" thickBot="1" x14ac:dyDescent="0.3">
      <c r="A55" s="52" t="s">
        <v>104</v>
      </c>
      <c r="B55" s="54">
        <v>0</v>
      </c>
      <c r="C55" s="55">
        <v>0</v>
      </c>
      <c r="D55" s="56">
        <v>0</v>
      </c>
      <c r="E55" s="57">
        <v>0</v>
      </c>
      <c r="F55" s="54">
        <v>0</v>
      </c>
      <c r="G55" s="55">
        <v>0</v>
      </c>
      <c r="H55" s="55">
        <v>0</v>
      </c>
      <c r="I55" s="55">
        <v>0</v>
      </c>
      <c r="J55" s="58">
        <v>0</v>
      </c>
      <c r="K55" s="54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6">
        <v>0.4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6">
        <v>0</v>
      </c>
      <c r="X55" s="55">
        <v>0</v>
      </c>
      <c r="Y55" s="55">
        <v>0</v>
      </c>
      <c r="Z55" s="55">
        <v>0</v>
      </c>
      <c r="AA55" s="55">
        <v>0</v>
      </c>
      <c r="AB55" s="57">
        <v>0</v>
      </c>
      <c r="AC55" s="46">
        <v>0</v>
      </c>
      <c r="AD55" s="46">
        <v>0.3</v>
      </c>
      <c r="AE55" s="46">
        <v>0</v>
      </c>
      <c r="AF55" s="46">
        <v>0</v>
      </c>
      <c r="AG55" s="46">
        <v>0</v>
      </c>
      <c r="AH55" s="46">
        <v>0</v>
      </c>
      <c r="AI55" s="47">
        <v>0</v>
      </c>
      <c r="AJ55" s="46">
        <v>0</v>
      </c>
      <c r="AK55" s="46">
        <v>0</v>
      </c>
      <c r="AL55" s="46">
        <v>0</v>
      </c>
      <c r="AM55" s="46">
        <v>0</v>
      </c>
      <c r="AN55" s="46">
        <v>0</v>
      </c>
      <c r="AO55" s="46">
        <v>0</v>
      </c>
      <c r="AP55" s="46">
        <v>0</v>
      </c>
      <c r="AQ55" s="47">
        <v>0</v>
      </c>
      <c r="AR55" s="46">
        <v>0</v>
      </c>
      <c r="AS55" s="46">
        <v>0</v>
      </c>
      <c r="AT55" s="46">
        <v>0</v>
      </c>
      <c r="AU55" s="46">
        <v>0</v>
      </c>
      <c r="AV55" s="46">
        <v>0</v>
      </c>
      <c r="AW55" s="46">
        <v>0</v>
      </c>
      <c r="AX55" s="46">
        <v>0</v>
      </c>
      <c r="AY55" s="59">
        <f t="shared" si="0"/>
        <v>2</v>
      </c>
    </row>
    <row r="56" spans="1:51" ht="15.75" thickBot="1" x14ac:dyDescent="0.3">
      <c r="A56" s="60" t="s">
        <v>105</v>
      </c>
      <c r="B56" s="61">
        <f t="shared" ref="B56:AX56" si="1">COUNTIF(B3:B55, "&gt;0")</f>
        <v>10</v>
      </c>
      <c r="C56" s="62">
        <f t="shared" si="1"/>
        <v>9</v>
      </c>
      <c r="D56" s="62">
        <f t="shared" si="1"/>
        <v>9</v>
      </c>
      <c r="E56" s="62">
        <f t="shared" si="1"/>
        <v>6</v>
      </c>
      <c r="F56" s="62">
        <f t="shared" si="1"/>
        <v>6</v>
      </c>
      <c r="G56" s="62">
        <f t="shared" si="1"/>
        <v>11</v>
      </c>
      <c r="H56" s="62">
        <f t="shared" si="1"/>
        <v>5</v>
      </c>
      <c r="I56" s="62">
        <f t="shared" si="1"/>
        <v>10</v>
      </c>
      <c r="J56" s="62">
        <f t="shared" si="1"/>
        <v>11</v>
      </c>
      <c r="K56" s="62">
        <f t="shared" si="1"/>
        <v>6</v>
      </c>
      <c r="L56" s="62">
        <f t="shared" si="1"/>
        <v>4</v>
      </c>
      <c r="M56" s="62">
        <f t="shared" si="1"/>
        <v>3</v>
      </c>
      <c r="N56" s="62">
        <f t="shared" si="1"/>
        <v>3</v>
      </c>
      <c r="O56" s="62">
        <f t="shared" si="1"/>
        <v>1</v>
      </c>
      <c r="P56" s="62">
        <f t="shared" si="1"/>
        <v>1</v>
      </c>
      <c r="Q56" s="62">
        <f t="shared" si="1"/>
        <v>6</v>
      </c>
      <c r="R56" s="62">
        <f t="shared" si="1"/>
        <v>6</v>
      </c>
      <c r="S56" s="62">
        <f t="shared" si="1"/>
        <v>4</v>
      </c>
      <c r="T56" s="62">
        <f t="shared" si="1"/>
        <v>0</v>
      </c>
      <c r="U56" s="62">
        <f t="shared" si="1"/>
        <v>1</v>
      </c>
      <c r="V56" s="62">
        <f t="shared" si="1"/>
        <v>1</v>
      </c>
      <c r="W56" s="62">
        <f t="shared" si="1"/>
        <v>8</v>
      </c>
      <c r="X56" s="62">
        <f t="shared" si="1"/>
        <v>4</v>
      </c>
      <c r="Y56" s="62">
        <f t="shared" si="1"/>
        <v>3</v>
      </c>
      <c r="Z56" s="62">
        <f t="shared" si="1"/>
        <v>0</v>
      </c>
      <c r="AA56" s="62">
        <f t="shared" si="1"/>
        <v>1</v>
      </c>
      <c r="AB56" s="62">
        <f t="shared" si="1"/>
        <v>1</v>
      </c>
      <c r="AC56" s="62">
        <f t="shared" si="1"/>
        <v>4</v>
      </c>
      <c r="AD56" s="62">
        <f t="shared" si="1"/>
        <v>8</v>
      </c>
      <c r="AE56" s="62">
        <f t="shared" si="1"/>
        <v>9</v>
      </c>
      <c r="AF56" s="62">
        <f t="shared" si="1"/>
        <v>4</v>
      </c>
      <c r="AG56" s="62">
        <f t="shared" si="1"/>
        <v>5</v>
      </c>
      <c r="AH56" s="62">
        <f t="shared" si="1"/>
        <v>4</v>
      </c>
      <c r="AI56" s="62">
        <f t="shared" si="1"/>
        <v>14</v>
      </c>
      <c r="AJ56" s="62">
        <f t="shared" si="1"/>
        <v>17</v>
      </c>
      <c r="AK56" s="62">
        <f t="shared" si="1"/>
        <v>8</v>
      </c>
      <c r="AL56" s="62">
        <f t="shared" si="1"/>
        <v>6</v>
      </c>
      <c r="AM56" s="62">
        <f t="shared" si="1"/>
        <v>6</v>
      </c>
      <c r="AN56" s="62">
        <f t="shared" si="1"/>
        <v>4</v>
      </c>
      <c r="AO56" s="62">
        <f t="shared" si="1"/>
        <v>8</v>
      </c>
      <c r="AP56" s="62">
        <f t="shared" si="1"/>
        <v>5</v>
      </c>
      <c r="AQ56" s="62">
        <f t="shared" si="1"/>
        <v>13</v>
      </c>
      <c r="AR56" s="62">
        <f t="shared" si="1"/>
        <v>9</v>
      </c>
      <c r="AS56" s="62">
        <f t="shared" si="1"/>
        <v>6</v>
      </c>
      <c r="AT56" s="62">
        <f t="shared" si="1"/>
        <v>4</v>
      </c>
      <c r="AU56" s="62">
        <f t="shared" si="1"/>
        <v>5</v>
      </c>
      <c r="AV56" s="62">
        <f t="shared" si="1"/>
        <v>3</v>
      </c>
      <c r="AW56" s="62">
        <f t="shared" si="1"/>
        <v>8</v>
      </c>
      <c r="AX56" s="63">
        <f t="shared" si="1"/>
        <v>9</v>
      </c>
      <c r="AY56" s="64"/>
    </row>
    <row r="57" spans="1:51" x14ac:dyDescent="0.25">
      <c r="A57" s="65"/>
      <c r="B57" s="66"/>
      <c r="G57" s="67"/>
      <c r="L57" s="68"/>
    </row>
    <row r="58" spans="1:51" ht="16.5" thickBot="1" x14ac:dyDescent="0.3">
      <c r="V58" s="69"/>
    </row>
    <row r="59" spans="1:51" ht="15.75" thickBot="1" x14ac:dyDescent="0.3">
      <c r="A59" s="1" t="s">
        <v>0</v>
      </c>
      <c r="B59" s="70" t="s">
        <v>1</v>
      </c>
      <c r="C59" s="71"/>
      <c r="D59" s="71"/>
      <c r="E59" s="71"/>
      <c r="F59" s="71"/>
      <c r="G59" s="71"/>
      <c r="H59" s="72"/>
      <c r="I59" s="73" t="s">
        <v>3</v>
      </c>
      <c r="J59" s="74"/>
      <c r="K59" s="74"/>
      <c r="L59" s="74"/>
      <c r="M59" s="74"/>
      <c r="N59" s="74"/>
      <c r="O59" s="74"/>
      <c r="P59" s="75"/>
      <c r="Q59" s="76" t="s">
        <v>106</v>
      </c>
      <c r="R59" s="77"/>
      <c r="S59" s="77"/>
      <c r="T59" s="77"/>
      <c r="U59" s="77"/>
      <c r="V59" s="78"/>
      <c r="W59" s="79" t="s">
        <v>107</v>
      </c>
      <c r="X59" s="80"/>
      <c r="Y59" s="80"/>
      <c r="Z59" s="80"/>
      <c r="AA59" s="80"/>
      <c r="AB59" s="81"/>
      <c r="AC59" s="82" t="s">
        <v>108</v>
      </c>
    </row>
    <row r="60" spans="1:51" ht="60" x14ac:dyDescent="0.25">
      <c r="A60" s="83" t="s">
        <v>12</v>
      </c>
      <c r="B60" s="84" t="s">
        <v>13</v>
      </c>
      <c r="C60" s="85" t="s">
        <v>14</v>
      </c>
      <c r="D60" s="86" t="s">
        <v>15</v>
      </c>
      <c r="E60" s="85" t="s">
        <v>16</v>
      </c>
      <c r="F60" s="87" t="s">
        <v>109</v>
      </c>
      <c r="G60" s="88" t="s">
        <v>110</v>
      </c>
      <c r="H60" s="89" t="s">
        <v>111</v>
      </c>
      <c r="I60" s="90" t="s">
        <v>17</v>
      </c>
      <c r="J60" s="90" t="s">
        <v>18</v>
      </c>
      <c r="K60" s="90" t="s">
        <v>19</v>
      </c>
      <c r="L60" s="90" t="s">
        <v>20</v>
      </c>
      <c r="M60" s="91" t="s">
        <v>4</v>
      </c>
      <c r="N60" s="92" t="s">
        <v>109</v>
      </c>
      <c r="O60" s="93" t="s">
        <v>110</v>
      </c>
      <c r="P60" s="94" t="s">
        <v>111</v>
      </c>
      <c r="Q60" s="95" t="s">
        <v>112</v>
      </c>
      <c r="R60" s="96" t="s">
        <v>113</v>
      </c>
      <c r="S60" s="95" t="s">
        <v>114</v>
      </c>
      <c r="T60" s="97" t="s">
        <v>109</v>
      </c>
      <c r="U60" s="98" t="s">
        <v>110</v>
      </c>
      <c r="V60" s="99" t="s">
        <v>111</v>
      </c>
      <c r="W60" s="100" t="s">
        <v>115</v>
      </c>
      <c r="X60" s="101" t="s">
        <v>116</v>
      </c>
      <c r="Y60" s="102" t="s">
        <v>117</v>
      </c>
      <c r="Z60" s="103" t="s">
        <v>109</v>
      </c>
      <c r="AA60" s="104" t="s">
        <v>110</v>
      </c>
      <c r="AB60" s="105" t="s">
        <v>111</v>
      </c>
      <c r="AC60" s="106"/>
    </row>
    <row r="61" spans="1:51" x14ac:dyDescent="0.25">
      <c r="A61" s="44" t="s">
        <v>54</v>
      </c>
      <c r="B61" s="45">
        <v>0</v>
      </c>
      <c r="C61" s="46">
        <v>0</v>
      </c>
      <c r="D61" s="47">
        <v>0</v>
      </c>
      <c r="E61" s="46">
        <v>0</v>
      </c>
      <c r="F61" s="107">
        <f>SUM(B61:E61)/4</f>
        <v>0</v>
      </c>
      <c r="G61" s="108">
        <v>7.4524380439299709E-2</v>
      </c>
      <c r="H61" s="109">
        <f>F61*G61</f>
        <v>0</v>
      </c>
      <c r="I61" s="46">
        <v>0</v>
      </c>
      <c r="J61" s="46">
        <v>0.8</v>
      </c>
      <c r="K61" s="46">
        <v>0</v>
      </c>
      <c r="L61" s="46">
        <v>0.3</v>
      </c>
      <c r="M61" s="47">
        <v>0.2</v>
      </c>
      <c r="N61" s="107">
        <f>SUM(I61:M61)/5</f>
        <v>0.26</v>
      </c>
      <c r="O61" s="67">
        <v>0.57480964652161504</v>
      </c>
      <c r="P61" s="109">
        <f>N61*O61</f>
        <v>0.14945050809561991</v>
      </c>
      <c r="Q61" s="46">
        <f t="shared" ref="Q61:Q113" si="2">SUM(K3:P3)/6</f>
        <v>0</v>
      </c>
      <c r="R61" s="47">
        <f t="shared" ref="R61:R113" si="3">SUM(Q3:V3)/6</f>
        <v>0</v>
      </c>
      <c r="S61" s="46">
        <f t="shared" ref="S61:S113" si="4">SUM(W3:AB3)/6</f>
        <v>0</v>
      </c>
      <c r="T61" s="107">
        <f>SUM(Q61:S61)/3</f>
        <v>0</v>
      </c>
      <c r="U61" s="67">
        <v>0.18373751898000501</v>
      </c>
      <c r="V61" s="109">
        <f>T61*U61</f>
        <v>0</v>
      </c>
      <c r="W61" s="45">
        <f t="shared" ref="W61:W113" si="5">SUM(AC3:AH3)/6</f>
        <v>0.19999999999999998</v>
      </c>
      <c r="X61" s="47">
        <f t="shared" ref="X61:X81" si="6">SUM(AI3:AP3)/8</f>
        <v>0.05</v>
      </c>
      <c r="Y61" s="46">
        <f t="shared" ref="Y61:Y81" si="7">SUM(AQ3:AX3)/8</f>
        <v>0.625</v>
      </c>
      <c r="Z61" s="107">
        <f>SUM(W61:Y61)/3</f>
        <v>0.29166666666666669</v>
      </c>
      <c r="AA61" s="67">
        <v>0.16692845405907977</v>
      </c>
      <c r="AB61" s="109">
        <f>Z61*AA61</f>
        <v>4.8687465767231604E-2</v>
      </c>
      <c r="AC61" s="110">
        <f>SUM(H61,P61,V61,AB61)</f>
        <v>0.19813797386285151</v>
      </c>
    </row>
    <row r="62" spans="1:51" x14ac:dyDescent="0.25">
      <c r="A62" s="44">
        <v>36508</v>
      </c>
      <c r="B62" s="45">
        <v>0</v>
      </c>
      <c r="C62" s="46">
        <v>0</v>
      </c>
      <c r="D62" s="47">
        <v>0</v>
      </c>
      <c r="E62" s="46">
        <v>0</v>
      </c>
      <c r="F62" s="107">
        <f t="shared" ref="F62:F113" si="8">SUM(B62:E62)/4</f>
        <v>0</v>
      </c>
      <c r="G62" s="108">
        <v>7.4524380439299709E-2</v>
      </c>
      <c r="H62" s="109">
        <f t="shared" ref="H62:H113" si="9">F62*G62</f>
        <v>0</v>
      </c>
      <c r="I62" s="46">
        <v>0</v>
      </c>
      <c r="J62" s="46">
        <v>0</v>
      </c>
      <c r="K62" s="46">
        <v>0</v>
      </c>
      <c r="L62" s="46">
        <v>0</v>
      </c>
      <c r="M62" s="47">
        <v>0</v>
      </c>
      <c r="N62" s="107">
        <f t="shared" ref="N62:N112" si="10">SUM(I62:M62)/5</f>
        <v>0</v>
      </c>
      <c r="O62" s="67">
        <v>0.57480964652161537</v>
      </c>
      <c r="P62" s="109">
        <f t="shared" ref="P62:P113" si="11">N62*O62</f>
        <v>0</v>
      </c>
      <c r="Q62" s="46">
        <f t="shared" si="2"/>
        <v>0</v>
      </c>
      <c r="R62" s="47">
        <f t="shared" si="3"/>
        <v>0</v>
      </c>
      <c r="S62" s="46">
        <f t="shared" si="4"/>
        <v>0</v>
      </c>
      <c r="T62" s="107">
        <f t="shared" ref="T62:T113" si="12">SUM(Q62:S62)/3</f>
        <v>0</v>
      </c>
      <c r="U62" s="67">
        <v>0.1837375189800052</v>
      </c>
      <c r="V62" s="109">
        <f t="shared" ref="V62:V113" si="13">T62*U62</f>
        <v>0</v>
      </c>
      <c r="W62" s="45">
        <f t="shared" si="5"/>
        <v>0</v>
      </c>
      <c r="X62" s="47">
        <f t="shared" si="6"/>
        <v>0.125</v>
      </c>
      <c r="Y62" s="46">
        <f t="shared" si="7"/>
        <v>0</v>
      </c>
      <c r="Z62" s="107">
        <f t="shared" ref="Z62:Z112" si="14">SUM(W62:Y62)/3</f>
        <v>4.1666666666666664E-2</v>
      </c>
      <c r="AA62" s="67">
        <v>0.16692845405907977</v>
      </c>
      <c r="AB62" s="109">
        <f t="shared" ref="AB62:AB113" si="15">Z62*AA62</f>
        <v>6.9553522524616572E-3</v>
      </c>
      <c r="AC62" s="110">
        <f t="shared" ref="AC62:AC113" si="16">SUM(H62,P62,V62,AB62)</f>
        <v>6.9553522524616572E-3</v>
      </c>
    </row>
    <row r="63" spans="1:51" x14ac:dyDescent="0.25">
      <c r="A63" s="44">
        <v>39461</v>
      </c>
      <c r="B63" s="45">
        <v>0</v>
      </c>
      <c r="C63" s="46">
        <v>0</v>
      </c>
      <c r="D63" s="47">
        <v>0</v>
      </c>
      <c r="E63" s="46">
        <v>0</v>
      </c>
      <c r="F63" s="107">
        <f t="shared" si="8"/>
        <v>0</v>
      </c>
      <c r="G63" s="108">
        <v>7.4524380439299709E-2</v>
      </c>
      <c r="H63" s="109">
        <f t="shared" si="9"/>
        <v>0</v>
      </c>
      <c r="I63" s="46">
        <v>0.3</v>
      </c>
      <c r="J63" s="46">
        <v>0</v>
      </c>
      <c r="K63" s="46">
        <v>0</v>
      </c>
      <c r="L63" s="46">
        <v>0</v>
      </c>
      <c r="M63" s="47">
        <v>0</v>
      </c>
      <c r="N63" s="107">
        <f t="shared" si="10"/>
        <v>0.06</v>
      </c>
      <c r="O63" s="67">
        <v>0.57480964652161537</v>
      </c>
      <c r="P63" s="109">
        <f t="shared" si="11"/>
        <v>3.4488578791296923E-2</v>
      </c>
      <c r="Q63" s="46">
        <f t="shared" si="2"/>
        <v>0</v>
      </c>
      <c r="R63" s="47">
        <f t="shared" si="3"/>
        <v>0</v>
      </c>
      <c r="S63" s="46">
        <f t="shared" si="4"/>
        <v>0</v>
      </c>
      <c r="T63" s="107">
        <f t="shared" si="12"/>
        <v>0</v>
      </c>
      <c r="U63" s="67">
        <v>0.1837375189800052</v>
      </c>
      <c r="V63" s="109">
        <f t="shared" si="13"/>
        <v>0</v>
      </c>
      <c r="W63" s="45">
        <f t="shared" si="5"/>
        <v>0</v>
      </c>
      <c r="X63" s="47">
        <f t="shared" si="6"/>
        <v>0</v>
      </c>
      <c r="Y63" s="46">
        <f t="shared" si="7"/>
        <v>0</v>
      </c>
      <c r="Z63" s="107">
        <f t="shared" si="14"/>
        <v>0</v>
      </c>
      <c r="AA63" s="67">
        <v>0.16692845405907977</v>
      </c>
      <c r="AB63" s="109">
        <f t="shared" si="15"/>
        <v>0</v>
      </c>
      <c r="AC63" s="110">
        <f t="shared" si="16"/>
        <v>3.4488578791296923E-2</v>
      </c>
    </row>
    <row r="64" spans="1:51" x14ac:dyDescent="0.25">
      <c r="A64" s="44" t="s">
        <v>55</v>
      </c>
      <c r="B64" s="45">
        <v>0</v>
      </c>
      <c r="C64" s="46">
        <v>0</v>
      </c>
      <c r="D64" s="47">
        <v>0</v>
      </c>
      <c r="E64" s="46">
        <v>0</v>
      </c>
      <c r="F64" s="107">
        <f t="shared" si="8"/>
        <v>0</v>
      </c>
      <c r="G64" s="108">
        <v>7.4524380439299709E-2</v>
      </c>
      <c r="H64" s="109">
        <f t="shared" si="9"/>
        <v>0</v>
      </c>
      <c r="I64" s="46">
        <v>0.1</v>
      </c>
      <c r="J64" s="46">
        <v>0</v>
      </c>
      <c r="K64" s="46">
        <v>0</v>
      </c>
      <c r="L64" s="46">
        <v>0</v>
      </c>
      <c r="M64" s="47">
        <v>0</v>
      </c>
      <c r="N64" s="107">
        <f t="shared" si="10"/>
        <v>0.02</v>
      </c>
      <c r="O64" s="67">
        <v>0.57480964652161537</v>
      </c>
      <c r="P64" s="109">
        <f t="shared" si="11"/>
        <v>1.1496192930432308E-2</v>
      </c>
      <c r="Q64" s="46">
        <f t="shared" si="2"/>
        <v>0</v>
      </c>
      <c r="R64" s="47">
        <f t="shared" si="3"/>
        <v>0</v>
      </c>
      <c r="S64" s="46">
        <f t="shared" si="4"/>
        <v>0</v>
      </c>
      <c r="T64" s="107">
        <f t="shared" si="12"/>
        <v>0</v>
      </c>
      <c r="U64" s="67">
        <v>0.1837375189800052</v>
      </c>
      <c r="V64" s="109">
        <f t="shared" si="13"/>
        <v>0</v>
      </c>
      <c r="W64" s="45">
        <f t="shared" si="5"/>
        <v>0</v>
      </c>
      <c r="X64" s="47">
        <f t="shared" si="6"/>
        <v>0</v>
      </c>
      <c r="Y64" s="46">
        <f t="shared" si="7"/>
        <v>0</v>
      </c>
      <c r="Z64" s="107">
        <f t="shared" si="14"/>
        <v>0</v>
      </c>
      <c r="AA64" s="67">
        <v>0.16692845405907977</v>
      </c>
      <c r="AB64" s="109">
        <f t="shared" si="15"/>
        <v>0</v>
      </c>
      <c r="AC64" s="110">
        <f t="shared" si="16"/>
        <v>1.1496192930432308E-2</v>
      </c>
    </row>
    <row r="65" spans="1:29" x14ac:dyDescent="0.25">
      <c r="A65" s="52" t="s">
        <v>56</v>
      </c>
      <c r="B65" s="45">
        <v>0</v>
      </c>
      <c r="C65" s="46">
        <v>0</v>
      </c>
      <c r="D65" s="47">
        <v>0</v>
      </c>
      <c r="E65" s="46">
        <v>0</v>
      </c>
      <c r="F65" s="107">
        <f t="shared" si="8"/>
        <v>0</v>
      </c>
      <c r="G65" s="108">
        <v>7.4524380439299709E-2</v>
      </c>
      <c r="H65" s="109">
        <f t="shared" si="9"/>
        <v>0</v>
      </c>
      <c r="I65" s="46">
        <v>0</v>
      </c>
      <c r="J65" s="46">
        <v>0</v>
      </c>
      <c r="K65" s="46">
        <v>0</v>
      </c>
      <c r="L65" s="46">
        <v>0</v>
      </c>
      <c r="M65" s="47">
        <v>0</v>
      </c>
      <c r="N65" s="107">
        <f t="shared" si="10"/>
        <v>0</v>
      </c>
      <c r="O65" s="67">
        <v>0.57480964652161537</v>
      </c>
      <c r="P65" s="109">
        <f t="shared" si="11"/>
        <v>0</v>
      </c>
      <c r="Q65" s="46">
        <f t="shared" si="2"/>
        <v>0</v>
      </c>
      <c r="R65" s="47">
        <f t="shared" si="3"/>
        <v>0</v>
      </c>
      <c r="S65" s="46">
        <f t="shared" si="4"/>
        <v>0</v>
      </c>
      <c r="T65" s="107">
        <f t="shared" si="12"/>
        <v>0</v>
      </c>
      <c r="U65" s="67">
        <v>0.1837375189800052</v>
      </c>
      <c r="V65" s="109">
        <f t="shared" si="13"/>
        <v>0</v>
      </c>
      <c r="W65" s="45">
        <f t="shared" si="5"/>
        <v>4.9999999999999996E-2</v>
      </c>
      <c r="X65" s="47">
        <f t="shared" si="6"/>
        <v>0</v>
      </c>
      <c r="Y65" s="46">
        <f t="shared" si="7"/>
        <v>0</v>
      </c>
      <c r="Z65" s="107">
        <f t="shared" si="14"/>
        <v>1.6666666666666666E-2</v>
      </c>
      <c r="AA65" s="67">
        <v>0.16692845405907977</v>
      </c>
      <c r="AB65" s="109">
        <f t="shared" si="15"/>
        <v>2.782140900984663E-3</v>
      </c>
      <c r="AC65" s="110">
        <f t="shared" si="16"/>
        <v>2.782140900984663E-3</v>
      </c>
    </row>
    <row r="66" spans="1:29" x14ac:dyDescent="0.25">
      <c r="A66" s="52" t="s">
        <v>57</v>
      </c>
      <c r="B66" s="45">
        <v>0</v>
      </c>
      <c r="C66" s="46">
        <v>0</v>
      </c>
      <c r="D66" s="47">
        <v>0.3</v>
      </c>
      <c r="E66" s="46">
        <v>0</v>
      </c>
      <c r="F66" s="107">
        <f t="shared" si="8"/>
        <v>7.4999999999999997E-2</v>
      </c>
      <c r="G66" s="108">
        <v>7.4524380439299709E-2</v>
      </c>
      <c r="H66" s="109">
        <f t="shared" si="9"/>
        <v>5.589328532947478E-3</v>
      </c>
      <c r="I66" s="46">
        <v>0</v>
      </c>
      <c r="J66" s="46">
        <v>0</v>
      </c>
      <c r="K66" s="46">
        <v>0</v>
      </c>
      <c r="L66" s="46">
        <v>0</v>
      </c>
      <c r="M66" s="47">
        <v>0</v>
      </c>
      <c r="N66" s="107">
        <f t="shared" si="10"/>
        <v>0</v>
      </c>
      <c r="O66" s="67">
        <v>0.57480964652161537</v>
      </c>
      <c r="P66" s="109">
        <f t="shared" si="11"/>
        <v>0</v>
      </c>
      <c r="Q66" s="46">
        <f t="shared" si="2"/>
        <v>0</v>
      </c>
      <c r="R66" s="47">
        <f t="shared" si="3"/>
        <v>0</v>
      </c>
      <c r="S66" s="46">
        <f t="shared" si="4"/>
        <v>0</v>
      </c>
      <c r="T66" s="107">
        <f t="shared" si="12"/>
        <v>0</v>
      </c>
      <c r="U66" s="67">
        <v>0.1837375189800052</v>
      </c>
      <c r="V66" s="109">
        <f t="shared" si="13"/>
        <v>0</v>
      </c>
      <c r="W66" s="45">
        <f t="shared" si="5"/>
        <v>0</v>
      </c>
      <c r="X66" s="47">
        <f t="shared" si="6"/>
        <v>0</v>
      </c>
      <c r="Y66" s="46">
        <f t="shared" si="7"/>
        <v>0</v>
      </c>
      <c r="Z66" s="107">
        <f t="shared" si="14"/>
        <v>0</v>
      </c>
      <c r="AA66" s="67">
        <v>0.16692845405907977</v>
      </c>
      <c r="AB66" s="109">
        <f t="shared" si="15"/>
        <v>0</v>
      </c>
      <c r="AC66" s="110">
        <f t="shared" si="16"/>
        <v>5.589328532947478E-3</v>
      </c>
    </row>
    <row r="67" spans="1:29" x14ac:dyDescent="0.25">
      <c r="A67" s="52" t="s">
        <v>58</v>
      </c>
      <c r="B67" s="45">
        <v>0</v>
      </c>
      <c r="C67" s="46">
        <v>0</v>
      </c>
      <c r="D67" s="47">
        <v>0</v>
      </c>
      <c r="E67" s="46">
        <v>0.3</v>
      </c>
      <c r="F67" s="107">
        <f t="shared" si="8"/>
        <v>7.4999999999999997E-2</v>
      </c>
      <c r="G67" s="108">
        <v>7.4524380439299709E-2</v>
      </c>
      <c r="H67" s="109">
        <f t="shared" si="9"/>
        <v>5.589328532947478E-3</v>
      </c>
      <c r="I67" s="46">
        <v>0.2</v>
      </c>
      <c r="J67" s="46">
        <v>0</v>
      </c>
      <c r="K67" s="46">
        <v>0</v>
      </c>
      <c r="L67" s="46">
        <v>0</v>
      </c>
      <c r="M67" s="47">
        <v>0.1</v>
      </c>
      <c r="N67" s="107">
        <f t="shared" si="10"/>
        <v>6.0000000000000012E-2</v>
      </c>
      <c r="O67" s="67">
        <v>0.57480964652161537</v>
      </c>
      <c r="P67" s="109">
        <f t="shared" si="11"/>
        <v>3.448857879129693E-2</v>
      </c>
      <c r="Q67" s="46">
        <f t="shared" si="2"/>
        <v>0</v>
      </c>
      <c r="R67" s="47">
        <f t="shared" si="3"/>
        <v>0</v>
      </c>
      <c r="S67" s="46">
        <f t="shared" si="4"/>
        <v>0</v>
      </c>
      <c r="T67" s="107">
        <f t="shared" si="12"/>
        <v>0</v>
      </c>
      <c r="U67" s="67">
        <v>0.1837375189800052</v>
      </c>
      <c r="V67" s="109">
        <f t="shared" si="13"/>
        <v>0</v>
      </c>
      <c r="W67" s="45">
        <f t="shared" si="5"/>
        <v>0</v>
      </c>
      <c r="X67" s="47">
        <f t="shared" si="6"/>
        <v>0</v>
      </c>
      <c r="Y67" s="46">
        <f t="shared" si="7"/>
        <v>0</v>
      </c>
      <c r="Z67" s="107">
        <f t="shared" si="14"/>
        <v>0</v>
      </c>
      <c r="AA67" s="67">
        <v>0.16692845405907977</v>
      </c>
      <c r="AB67" s="109">
        <f t="shared" si="15"/>
        <v>0</v>
      </c>
      <c r="AC67" s="110">
        <f t="shared" si="16"/>
        <v>4.0077907324244405E-2</v>
      </c>
    </row>
    <row r="68" spans="1:29" x14ac:dyDescent="0.25">
      <c r="A68" s="52" t="s">
        <v>59</v>
      </c>
      <c r="B68" s="45">
        <v>0.4</v>
      </c>
      <c r="C68" s="46">
        <v>0.4</v>
      </c>
      <c r="D68" s="47">
        <v>0.5</v>
      </c>
      <c r="E68" s="46">
        <v>0.6</v>
      </c>
      <c r="F68" s="107">
        <f t="shared" si="8"/>
        <v>0.47499999999999998</v>
      </c>
      <c r="G68" s="108">
        <v>7.4524380439299709E-2</v>
      </c>
      <c r="H68" s="109">
        <f t="shared" si="9"/>
        <v>3.539908070866736E-2</v>
      </c>
      <c r="I68" s="46">
        <v>0.4</v>
      </c>
      <c r="J68" s="46">
        <v>0</v>
      </c>
      <c r="K68" s="46">
        <v>0</v>
      </c>
      <c r="L68" s="46">
        <v>0</v>
      </c>
      <c r="M68" s="47">
        <v>0.2</v>
      </c>
      <c r="N68" s="107">
        <f t="shared" si="10"/>
        <v>0.12000000000000002</v>
      </c>
      <c r="O68" s="67">
        <v>0.57480964652161537</v>
      </c>
      <c r="P68" s="109">
        <f t="shared" si="11"/>
        <v>6.8977157582593859E-2</v>
      </c>
      <c r="Q68" s="46">
        <f t="shared" si="2"/>
        <v>0.53333333333333333</v>
      </c>
      <c r="R68" s="47">
        <f t="shared" si="3"/>
        <v>0.41666666666666669</v>
      </c>
      <c r="S68" s="46">
        <f t="shared" si="4"/>
        <v>0.23333333333333331</v>
      </c>
      <c r="T68" s="107">
        <f t="shared" si="12"/>
        <v>0.39444444444444443</v>
      </c>
      <c r="U68" s="67">
        <v>0.1837375189800052</v>
      </c>
      <c r="V68" s="109">
        <f t="shared" si="13"/>
        <v>7.2474243597668714E-2</v>
      </c>
      <c r="W68" s="45">
        <f t="shared" si="5"/>
        <v>0.10000000000000002</v>
      </c>
      <c r="X68" s="47">
        <f t="shared" si="6"/>
        <v>0.13750000000000001</v>
      </c>
      <c r="Y68" s="46">
        <f t="shared" si="7"/>
        <v>7.4999999999999997E-2</v>
      </c>
      <c r="Z68" s="107">
        <f t="shared" si="14"/>
        <v>0.10416666666666669</v>
      </c>
      <c r="AA68" s="67">
        <v>0.16692845405907977</v>
      </c>
      <c r="AB68" s="109">
        <f t="shared" si="15"/>
        <v>1.7388380631154145E-2</v>
      </c>
      <c r="AC68" s="110">
        <f t="shared" si="16"/>
        <v>0.19423886252008407</v>
      </c>
    </row>
    <row r="69" spans="1:29" x14ac:dyDescent="0.25">
      <c r="A69" s="52" t="s">
        <v>60</v>
      </c>
      <c r="B69" s="45">
        <v>0</v>
      </c>
      <c r="C69" s="46">
        <v>0</v>
      </c>
      <c r="D69" s="47">
        <v>0</v>
      </c>
      <c r="E69" s="46">
        <v>0</v>
      </c>
      <c r="F69" s="107">
        <f t="shared" si="8"/>
        <v>0</v>
      </c>
      <c r="G69" s="108">
        <v>7.4524380439299709E-2</v>
      </c>
      <c r="H69" s="109">
        <f t="shared" si="9"/>
        <v>0</v>
      </c>
      <c r="I69" s="46">
        <v>0</v>
      </c>
      <c r="J69" s="46">
        <v>0</v>
      </c>
      <c r="K69" s="46">
        <v>0</v>
      </c>
      <c r="L69" s="46">
        <v>0</v>
      </c>
      <c r="M69" s="47">
        <v>0</v>
      </c>
      <c r="N69" s="107">
        <f t="shared" si="10"/>
        <v>0</v>
      </c>
      <c r="O69" s="67">
        <v>0.57480964652161537</v>
      </c>
      <c r="P69" s="109">
        <f t="shared" si="11"/>
        <v>0</v>
      </c>
      <c r="Q69" s="46">
        <f t="shared" si="2"/>
        <v>0</v>
      </c>
      <c r="R69" s="47">
        <f t="shared" si="3"/>
        <v>0</v>
      </c>
      <c r="S69" s="46">
        <f t="shared" si="4"/>
        <v>0</v>
      </c>
      <c r="T69" s="107">
        <f t="shared" si="12"/>
        <v>0</v>
      </c>
      <c r="U69" s="67">
        <v>0.1837375189800052</v>
      </c>
      <c r="V69" s="109">
        <f t="shared" si="13"/>
        <v>0</v>
      </c>
      <c r="W69" s="45">
        <f t="shared" si="5"/>
        <v>0</v>
      </c>
      <c r="X69" s="47">
        <f t="shared" si="6"/>
        <v>0</v>
      </c>
      <c r="Y69" s="46">
        <f t="shared" si="7"/>
        <v>7.4999999999999997E-2</v>
      </c>
      <c r="Z69" s="107">
        <f t="shared" si="14"/>
        <v>2.4999999999999998E-2</v>
      </c>
      <c r="AA69" s="67">
        <v>0.16692845405907977</v>
      </c>
      <c r="AB69" s="109">
        <f t="shared" si="15"/>
        <v>4.1732113514769938E-3</v>
      </c>
      <c r="AC69" s="110">
        <f t="shared" si="16"/>
        <v>4.1732113514769938E-3</v>
      </c>
    </row>
    <row r="70" spans="1:29" x14ac:dyDescent="0.25">
      <c r="A70" s="52" t="s">
        <v>61</v>
      </c>
      <c r="B70" s="45">
        <v>0</v>
      </c>
      <c r="C70" s="46">
        <v>0</v>
      </c>
      <c r="D70" s="47">
        <v>0</v>
      </c>
      <c r="E70" s="46">
        <v>0</v>
      </c>
      <c r="F70" s="107">
        <f t="shared" si="8"/>
        <v>0</v>
      </c>
      <c r="G70" s="108">
        <v>7.4524380439299709E-2</v>
      </c>
      <c r="H70" s="109">
        <f t="shared" si="9"/>
        <v>0</v>
      </c>
      <c r="I70" s="46">
        <v>0</v>
      </c>
      <c r="J70" s="46">
        <v>0</v>
      </c>
      <c r="K70" s="46">
        <v>0</v>
      </c>
      <c r="L70" s="46">
        <v>0</v>
      </c>
      <c r="M70" s="47">
        <v>0</v>
      </c>
      <c r="N70" s="107">
        <f t="shared" si="10"/>
        <v>0</v>
      </c>
      <c r="O70" s="67">
        <v>0.57480964652161537</v>
      </c>
      <c r="P70" s="109">
        <f t="shared" si="11"/>
        <v>0</v>
      </c>
      <c r="Q70" s="46">
        <f t="shared" si="2"/>
        <v>0</v>
      </c>
      <c r="R70" s="47">
        <f t="shared" si="3"/>
        <v>0</v>
      </c>
      <c r="S70" s="46">
        <f t="shared" si="4"/>
        <v>0</v>
      </c>
      <c r="T70" s="107">
        <f t="shared" si="12"/>
        <v>0</v>
      </c>
      <c r="U70" s="67">
        <v>0.1837375189800052</v>
      </c>
      <c r="V70" s="109">
        <f t="shared" si="13"/>
        <v>0</v>
      </c>
      <c r="W70" s="45">
        <f t="shared" si="5"/>
        <v>0.16666666666666666</v>
      </c>
      <c r="X70" s="47">
        <f t="shared" si="6"/>
        <v>0</v>
      </c>
      <c r="Y70" s="46">
        <f t="shared" si="7"/>
        <v>0</v>
      </c>
      <c r="Z70" s="107">
        <f t="shared" si="14"/>
        <v>5.5555555555555552E-2</v>
      </c>
      <c r="AA70" s="67">
        <v>0.16692845405907977</v>
      </c>
      <c r="AB70" s="109">
        <f t="shared" si="15"/>
        <v>9.2738030032822084E-3</v>
      </c>
      <c r="AC70" s="110">
        <f t="shared" si="16"/>
        <v>9.2738030032822084E-3</v>
      </c>
    </row>
    <row r="71" spans="1:29" x14ac:dyDescent="0.25">
      <c r="A71" s="52" t="s">
        <v>62</v>
      </c>
      <c r="B71" s="45">
        <v>0</v>
      </c>
      <c r="C71" s="46">
        <v>0</v>
      </c>
      <c r="D71" s="47">
        <v>0.2</v>
      </c>
      <c r="E71" s="46">
        <v>0</v>
      </c>
      <c r="F71" s="107">
        <f t="shared" si="8"/>
        <v>0.05</v>
      </c>
      <c r="G71" s="108">
        <v>7.4524380439299709E-2</v>
      </c>
      <c r="H71" s="109">
        <f t="shared" si="9"/>
        <v>3.7262190219649856E-3</v>
      </c>
      <c r="I71" s="46">
        <v>0</v>
      </c>
      <c r="J71" s="46">
        <v>0</v>
      </c>
      <c r="K71" s="46">
        <v>0.7</v>
      </c>
      <c r="L71" s="46">
        <v>0.2</v>
      </c>
      <c r="M71" s="47">
        <v>0.1</v>
      </c>
      <c r="N71" s="107">
        <f t="shared" si="10"/>
        <v>0.19999999999999998</v>
      </c>
      <c r="O71" s="67">
        <v>0.57480964652161537</v>
      </c>
      <c r="P71" s="109">
        <f t="shared" si="11"/>
        <v>0.11496192930432307</v>
      </c>
      <c r="Q71" s="46">
        <f t="shared" si="2"/>
        <v>0</v>
      </c>
      <c r="R71" s="47">
        <f t="shared" si="3"/>
        <v>0</v>
      </c>
      <c r="S71" s="46">
        <f t="shared" si="4"/>
        <v>0</v>
      </c>
      <c r="T71" s="107">
        <f t="shared" si="12"/>
        <v>0</v>
      </c>
      <c r="U71" s="67">
        <v>0.1837375189800052</v>
      </c>
      <c r="V71" s="109">
        <f t="shared" si="13"/>
        <v>0</v>
      </c>
      <c r="W71" s="45">
        <f t="shared" si="5"/>
        <v>0.46666666666666673</v>
      </c>
      <c r="X71" s="47">
        <f t="shared" si="6"/>
        <v>0.625</v>
      </c>
      <c r="Y71" s="46">
        <f t="shared" si="7"/>
        <v>0</v>
      </c>
      <c r="Z71" s="107">
        <f t="shared" si="14"/>
        <v>0.36388888888888893</v>
      </c>
      <c r="AA71" s="67">
        <v>0.16692845405907977</v>
      </c>
      <c r="AB71" s="109">
        <f t="shared" si="15"/>
        <v>6.074340967149848E-2</v>
      </c>
      <c r="AC71" s="110">
        <f t="shared" si="16"/>
        <v>0.17943155799778654</v>
      </c>
    </row>
    <row r="72" spans="1:29" x14ac:dyDescent="0.25">
      <c r="A72" s="52" t="s">
        <v>63</v>
      </c>
      <c r="B72" s="45">
        <v>0.2</v>
      </c>
      <c r="C72" s="46">
        <v>0.2</v>
      </c>
      <c r="D72" s="47">
        <v>0.2</v>
      </c>
      <c r="E72" s="46">
        <v>0</v>
      </c>
      <c r="F72" s="107">
        <f t="shared" si="8"/>
        <v>0.15000000000000002</v>
      </c>
      <c r="G72" s="108">
        <v>7.4524380439299709E-2</v>
      </c>
      <c r="H72" s="109">
        <f t="shared" si="9"/>
        <v>1.1178657065894958E-2</v>
      </c>
      <c r="I72" s="46">
        <v>0</v>
      </c>
      <c r="J72" s="46">
        <v>0</v>
      </c>
      <c r="K72" s="46">
        <v>0</v>
      </c>
      <c r="L72" s="46">
        <v>0</v>
      </c>
      <c r="M72" s="47">
        <v>0</v>
      </c>
      <c r="N72" s="107">
        <f t="shared" si="10"/>
        <v>0</v>
      </c>
      <c r="O72" s="67">
        <v>0.57480964652161537</v>
      </c>
      <c r="P72" s="109">
        <f t="shared" si="11"/>
        <v>0</v>
      </c>
      <c r="Q72" s="46">
        <f t="shared" si="2"/>
        <v>0</v>
      </c>
      <c r="R72" s="47">
        <f t="shared" si="3"/>
        <v>0</v>
      </c>
      <c r="S72" s="46">
        <f t="shared" si="4"/>
        <v>0.3</v>
      </c>
      <c r="T72" s="107">
        <f t="shared" si="12"/>
        <v>9.9999999999999992E-2</v>
      </c>
      <c r="U72" s="67">
        <v>0.1837375189800052</v>
      </c>
      <c r="V72" s="109">
        <f t="shared" si="13"/>
        <v>1.8373751898000518E-2</v>
      </c>
      <c r="W72" s="45">
        <f t="shared" si="5"/>
        <v>0</v>
      </c>
      <c r="X72" s="47">
        <f t="shared" si="6"/>
        <v>0</v>
      </c>
      <c r="Y72" s="46">
        <f t="shared" si="7"/>
        <v>0</v>
      </c>
      <c r="Z72" s="107">
        <f t="shared" si="14"/>
        <v>0</v>
      </c>
      <c r="AA72" s="67">
        <v>0.16692845405907977</v>
      </c>
      <c r="AB72" s="109">
        <f t="shared" si="15"/>
        <v>0</v>
      </c>
      <c r="AC72" s="110">
        <f t="shared" si="16"/>
        <v>2.9552408963895476E-2</v>
      </c>
    </row>
    <row r="73" spans="1:29" x14ac:dyDescent="0.25">
      <c r="A73" s="52" t="s">
        <v>64</v>
      </c>
      <c r="B73" s="45">
        <v>0</v>
      </c>
      <c r="C73" s="46">
        <v>0</v>
      </c>
      <c r="D73" s="47">
        <v>0</v>
      </c>
      <c r="E73" s="46">
        <v>0</v>
      </c>
      <c r="F73" s="107">
        <f t="shared" si="8"/>
        <v>0</v>
      </c>
      <c r="G73" s="108">
        <v>7.4524380439299709E-2</v>
      </c>
      <c r="H73" s="109">
        <f t="shared" si="9"/>
        <v>0</v>
      </c>
      <c r="I73" s="46">
        <v>0</v>
      </c>
      <c r="J73" s="46">
        <v>0</v>
      </c>
      <c r="K73" s="46">
        <v>0</v>
      </c>
      <c r="L73" s="46">
        <v>0</v>
      </c>
      <c r="M73" s="47">
        <v>0</v>
      </c>
      <c r="N73" s="107">
        <f t="shared" si="10"/>
        <v>0</v>
      </c>
      <c r="O73" s="67">
        <v>0.57480964652161537</v>
      </c>
      <c r="P73" s="109">
        <f t="shared" si="11"/>
        <v>0</v>
      </c>
      <c r="Q73" s="46">
        <f t="shared" si="2"/>
        <v>0</v>
      </c>
      <c r="R73" s="47">
        <f t="shared" si="3"/>
        <v>0</v>
      </c>
      <c r="S73" s="46">
        <f t="shared" si="4"/>
        <v>0</v>
      </c>
      <c r="T73" s="107">
        <f t="shared" si="12"/>
        <v>0</v>
      </c>
      <c r="U73" s="67">
        <v>0.1837375189800052</v>
      </c>
      <c r="V73" s="109">
        <f t="shared" si="13"/>
        <v>0</v>
      </c>
      <c r="W73" s="45">
        <f t="shared" si="5"/>
        <v>0.6</v>
      </c>
      <c r="X73" s="47">
        <f t="shared" si="6"/>
        <v>0</v>
      </c>
      <c r="Y73" s="46">
        <f t="shared" si="7"/>
        <v>8.7499999999999994E-2</v>
      </c>
      <c r="Z73" s="107">
        <f t="shared" si="14"/>
        <v>0.22916666666666666</v>
      </c>
      <c r="AA73" s="67">
        <v>0.16692845405907977</v>
      </c>
      <c r="AB73" s="109">
        <f t="shared" si="15"/>
        <v>3.8254437388539113E-2</v>
      </c>
      <c r="AC73" s="110">
        <f t="shared" si="16"/>
        <v>3.8254437388539113E-2</v>
      </c>
    </row>
    <row r="74" spans="1:29" x14ac:dyDescent="0.25">
      <c r="A74" s="52" t="s">
        <v>65</v>
      </c>
      <c r="B74" s="45">
        <v>0.5</v>
      </c>
      <c r="C74" s="46">
        <v>0.5</v>
      </c>
      <c r="D74" s="47">
        <v>0.6</v>
      </c>
      <c r="E74" s="46">
        <v>0.5</v>
      </c>
      <c r="F74" s="107">
        <f t="shared" si="8"/>
        <v>0.52500000000000002</v>
      </c>
      <c r="G74" s="108">
        <v>7.4524380439299709E-2</v>
      </c>
      <c r="H74" s="109">
        <f t="shared" si="9"/>
        <v>3.9125299730632349E-2</v>
      </c>
      <c r="I74" s="46">
        <v>0.8</v>
      </c>
      <c r="J74" s="46">
        <v>0.8</v>
      </c>
      <c r="K74" s="46">
        <v>0.9</v>
      </c>
      <c r="L74" s="46">
        <v>0.4</v>
      </c>
      <c r="M74" s="47">
        <v>0.4</v>
      </c>
      <c r="N74" s="107">
        <f t="shared" si="10"/>
        <v>0.65999999999999992</v>
      </c>
      <c r="O74" s="67">
        <v>0.57480964652161537</v>
      </c>
      <c r="P74" s="109">
        <f t="shared" si="11"/>
        <v>0.37937436670426611</v>
      </c>
      <c r="Q74" s="46">
        <f t="shared" si="2"/>
        <v>0.88333333333333341</v>
      </c>
      <c r="R74" s="47">
        <f t="shared" si="3"/>
        <v>0.5</v>
      </c>
      <c r="S74" s="46">
        <f t="shared" si="4"/>
        <v>0.83333333333333337</v>
      </c>
      <c r="T74" s="107">
        <f t="shared" si="12"/>
        <v>0.73888888888888893</v>
      </c>
      <c r="U74" s="67">
        <v>0.1837375189800052</v>
      </c>
      <c r="V74" s="109">
        <f t="shared" si="13"/>
        <v>0.13576161124633718</v>
      </c>
      <c r="W74" s="45">
        <f t="shared" si="5"/>
        <v>0.6</v>
      </c>
      <c r="X74" s="47">
        <f t="shared" si="6"/>
        <v>0.9</v>
      </c>
      <c r="Y74" s="46">
        <f t="shared" si="7"/>
        <v>0.82499999999999996</v>
      </c>
      <c r="Z74" s="107">
        <f t="shared" si="14"/>
        <v>0.77500000000000002</v>
      </c>
      <c r="AA74" s="67">
        <v>0.16692845405907977</v>
      </c>
      <c r="AB74" s="109">
        <f t="shared" si="15"/>
        <v>0.12936955189578683</v>
      </c>
      <c r="AC74" s="110">
        <f t="shared" si="16"/>
        <v>0.68363082957702248</v>
      </c>
    </row>
    <row r="75" spans="1:29" x14ac:dyDescent="0.25">
      <c r="A75" s="52" t="s">
        <v>66</v>
      </c>
      <c r="B75" s="45">
        <v>0</v>
      </c>
      <c r="C75" s="46">
        <v>0</v>
      </c>
      <c r="D75" s="47">
        <v>0</v>
      </c>
      <c r="E75" s="46">
        <v>0</v>
      </c>
      <c r="F75" s="107">
        <f t="shared" si="8"/>
        <v>0</v>
      </c>
      <c r="G75" s="108">
        <v>7.4524380439299709E-2</v>
      </c>
      <c r="H75" s="109">
        <f t="shared" si="9"/>
        <v>0</v>
      </c>
      <c r="I75" s="46">
        <v>0</v>
      </c>
      <c r="J75" s="46">
        <v>0</v>
      </c>
      <c r="K75" s="46">
        <v>0</v>
      </c>
      <c r="L75" s="46">
        <v>0.5</v>
      </c>
      <c r="M75" s="47">
        <v>0</v>
      </c>
      <c r="N75" s="107">
        <f t="shared" si="10"/>
        <v>0.1</v>
      </c>
      <c r="O75" s="67">
        <v>0.57480964652161537</v>
      </c>
      <c r="P75" s="109">
        <f t="shared" si="11"/>
        <v>5.7480964652161542E-2</v>
      </c>
      <c r="Q75" s="46">
        <f t="shared" si="2"/>
        <v>0</v>
      </c>
      <c r="R75" s="47">
        <f t="shared" si="3"/>
        <v>0</v>
      </c>
      <c r="S75" s="46">
        <f t="shared" si="4"/>
        <v>0</v>
      </c>
      <c r="T75" s="107">
        <f t="shared" si="12"/>
        <v>0</v>
      </c>
      <c r="U75" s="67">
        <v>0.1837375189800052</v>
      </c>
      <c r="V75" s="109">
        <f t="shared" si="13"/>
        <v>0</v>
      </c>
      <c r="W75" s="45">
        <f t="shared" si="5"/>
        <v>0</v>
      </c>
      <c r="X75" s="47">
        <f t="shared" si="6"/>
        <v>0</v>
      </c>
      <c r="Y75" s="46">
        <f t="shared" si="7"/>
        <v>0</v>
      </c>
      <c r="Z75" s="107">
        <f t="shared" si="14"/>
        <v>0</v>
      </c>
      <c r="AA75" s="67">
        <v>0.16692845405907977</v>
      </c>
      <c r="AB75" s="109">
        <f t="shared" si="15"/>
        <v>0</v>
      </c>
      <c r="AC75" s="110">
        <f t="shared" si="16"/>
        <v>5.7480964652161542E-2</v>
      </c>
    </row>
    <row r="76" spans="1:29" x14ac:dyDescent="0.25">
      <c r="A76" s="52" t="s">
        <v>67</v>
      </c>
      <c r="B76" s="45">
        <v>0.9</v>
      </c>
      <c r="C76" s="46">
        <v>0.9</v>
      </c>
      <c r="D76" s="47">
        <v>0</v>
      </c>
      <c r="E76" s="46">
        <v>0.8</v>
      </c>
      <c r="F76" s="107">
        <f t="shared" si="8"/>
        <v>0.65</v>
      </c>
      <c r="G76" s="108">
        <v>7.4524380439299709E-2</v>
      </c>
      <c r="H76" s="109">
        <f t="shared" si="9"/>
        <v>4.8440847285544812E-2</v>
      </c>
      <c r="I76" s="46">
        <v>0</v>
      </c>
      <c r="J76" s="46">
        <v>4.2222222222222223E-2</v>
      </c>
      <c r="K76" s="46">
        <v>0</v>
      </c>
      <c r="L76" s="46">
        <v>0.02</v>
      </c>
      <c r="M76" s="47">
        <v>0</v>
      </c>
      <c r="N76" s="107">
        <f t="shared" si="10"/>
        <v>1.2444444444444444E-2</v>
      </c>
      <c r="O76" s="67">
        <v>0.57480964652161537</v>
      </c>
      <c r="P76" s="109">
        <f t="shared" si="11"/>
        <v>7.1531867122689909E-3</v>
      </c>
      <c r="Q76" s="46">
        <f t="shared" si="2"/>
        <v>0</v>
      </c>
      <c r="R76" s="47">
        <f t="shared" si="3"/>
        <v>0</v>
      </c>
      <c r="S76" s="46">
        <f t="shared" si="4"/>
        <v>0</v>
      </c>
      <c r="T76" s="107">
        <f t="shared" si="12"/>
        <v>0</v>
      </c>
      <c r="U76" s="67">
        <v>0.1837375189800052</v>
      </c>
      <c r="V76" s="109">
        <f t="shared" si="13"/>
        <v>0</v>
      </c>
      <c r="W76" s="45">
        <f t="shared" si="5"/>
        <v>0</v>
      </c>
      <c r="X76" s="47">
        <f t="shared" si="6"/>
        <v>0</v>
      </c>
      <c r="Y76" s="46">
        <f t="shared" si="7"/>
        <v>0</v>
      </c>
      <c r="Z76" s="107">
        <f t="shared" si="14"/>
        <v>0</v>
      </c>
      <c r="AA76" s="67">
        <v>0.16692845405907977</v>
      </c>
      <c r="AB76" s="109">
        <f t="shared" si="15"/>
        <v>0</v>
      </c>
      <c r="AC76" s="110">
        <f t="shared" si="16"/>
        <v>5.5594033997813805E-2</v>
      </c>
    </row>
    <row r="77" spans="1:29" x14ac:dyDescent="0.25">
      <c r="A77" s="52" t="s">
        <v>68</v>
      </c>
      <c r="B77" s="45">
        <v>0</v>
      </c>
      <c r="C77" s="46">
        <v>0</v>
      </c>
      <c r="D77" s="47">
        <v>0</v>
      </c>
      <c r="E77" s="46">
        <v>0</v>
      </c>
      <c r="F77" s="107">
        <f t="shared" si="8"/>
        <v>0</v>
      </c>
      <c r="G77" s="108">
        <v>7.4524380439299709E-2</v>
      </c>
      <c r="H77" s="109">
        <f t="shared" si="9"/>
        <v>0</v>
      </c>
      <c r="I77" s="46">
        <v>0</v>
      </c>
      <c r="J77" s="46">
        <v>0</v>
      </c>
      <c r="K77" s="46">
        <v>0</v>
      </c>
      <c r="L77" s="46">
        <v>0</v>
      </c>
      <c r="M77" s="47">
        <v>0</v>
      </c>
      <c r="N77" s="107">
        <f t="shared" si="10"/>
        <v>0</v>
      </c>
      <c r="O77" s="67">
        <v>0.57480964652161537</v>
      </c>
      <c r="P77" s="109">
        <f t="shared" si="11"/>
        <v>0</v>
      </c>
      <c r="Q77" s="46">
        <f t="shared" si="2"/>
        <v>0</v>
      </c>
      <c r="R77" s="47">
        <f t="shared" si="3"/>
        <v>0</v>
      </c>
      <c r="S77" s="46">
        <f t="shared" si="4"/>
        <v>0</v>
      </c>
      <c r="T77" s="107">
        <f t="shared" si="12"/>
        <v>0</v>
      </c>
      <c r="U77" s="67">
        <v>0.1837375189800052</v>
      </c>
      <c r="V77" s="109">
        <f t="shared" si="13"/>
        <v>0</v>
      </c>
      <c r="W77" s="45">
        <f t="shared" si="5"/>
        <v>0</v>
      </c>
      <c r="X77" s="47">
        <f t="shared" si="6"/>
        <v>6.25E-2</v>
      </c>
      <c r="Y77" s="46">
        <f t="shared" si="7"/>
        <v>0</v>
      </c>
      <c r="Z77" s="107">
        <f t="shared" si="14"/>
        <v>2.0833333333333332E-2</v>
      </c>
      <c r="AA77" s="67">
        <v>0.16692845405907977</v>
      </c>
      <c r="AB77" s="109">
        <f t="shared" si="15"/>
        <v>3.4776761262308286E-3</v>
      </c>
      <c r="AC77" s="110">
        <f t="shared" si="16"/>
        <v>3.4776761262308286E-3</v>
      </c>
    </row>
    <row r="78" spans="1:29" x14ac:dyDescent="0.25">
      <c r="A78" s="52" t="s">
        <v>69</v>
      </c>
      <c r="B78" s="45">
        <v>0</v>
      </c>
      <c r="C78" s="46">
        <v>0</v>
      </c>
      <c r="D78" s="47">
        <v>0</v>
      </c>
      <c r="E78" s="46">
        <v>0</v>
      </c>
      <c r="F78" s="107">
        <f t="shared" si="8"/>
        <v>0</v>
      </c>
      <c r="G78" s="108">
        <v>7.4524380439299709E-2</v>
      </c>
      <c r="H78" s="109">
        <f t="shared" si="9"/>
        <v>0</v>
      </c>
      <c r="I78" s="46">
        <v>0</v>
      </c>
      <c r="J78" s="46">
        <v>0</v>
      </c>
      <c r="K78" s="46">
        <v>0</v>
      </c>
      <c r="L78" s="46">
        <v>0</v>
      </c>
      <c r="M78" s="47">
        <v>0</v>
      </c>
      <c r="N78" s="107">
        <f t="shared" si="10"/>
        <v>0</v>
      </c>
      <c r="O78" s="67">
        <v>0.57480964652161537</v>
      </c>
      <c r="P78" s="109">
        <f t="shared" si="11"/>
        <v>0</v>
      </c>
      <c r="Q78" s="46">
        <f t="shared" si="2"/>
        <v>0</v>
      </c>
      <c r="R78" s="47">
        <f t="shared" si="3"/>
        <v>0</v>
      </c>
      <c r="S78" s="46">
        <f t="shared" si="4"/>
        <v>0</v>
      </c>
      <c r="T78" s="107">
        <f t="shared" si="12"/>
        <v>0</v>
      </c>
      <c r="U78" s="67">
        <v>0.1837375189800052</v>
      </c>
      <c r="V78" s="109">
        <f t="shared" si="13"/>
        <v>0</v>
      </c>
      <c r="W78" s="45">
        <f t="shared" si="5"/>
        <v>0</v>
      </c>
      <c r="X78" s="47">
        <f t="shared" si="6"/>
        <v>0.125</v>
      </c>
      <c r="Y78" s="46">
        <f t="shared" si="7"/>
        <v>0</v>
      </c>
      <c r="Z78" s="107">
        <f t="shared" si="14"/>
        <v>4.1666666666666664E-2</v>
      </c>
      <c r="AA78" s="67">
        <v>0.16692845405907977</v>
      </c>
      <c r="AB78" s="109">
        <f t="shared" si="15"/>
        <v>6.9553522524616572E-3</v>
      </c>
      <c r="AC78" s="110">
        <f t="shared" si="16"/>
        <v>6.9553522524616572E-3</v>
      </c>
    </row>
    <row r="79" spans="1:29" x14ac:dyDescent="0.25">
      <c r="A79" s="52" t="s">
        <v>70</v>
      </c>
      <c r="B79" s="45">
        <v>0</v>
      </c>
      <c r="C79" s="46">
        <v>0</v>
      </c>
      <c r="D79" s="47">
        <v>0</v>
      </c>
      <c r="E79" s="46">
        <v>0</v>
      </c>
      <c r="F79" s="107">
        <f t="shared" si="8"/>
        <v>0</v>
      </c>
      <c r="G79" s="108">
        <v>7.4524380439299709E-2</v>
      </c>
      <c r="H79" s="109">
        <f t="shared" si="9"/>
        <v>0</v>
      </c>
      <c r="I79" s="46">
        <v>0</v>
      </c>
      <c r="J79" s="46">
        <v>0</v>
      </c>
      <c r="K79" s="46">
        <v>0</v>
      </c>
      <c r="L79" s="46">
        <v>0</v>
      </c>
      <c r="M79" s="47">
        <v>0</v>
      </c>
      <c r="N79" s="107">
        <f t="shared" si="10"/>
        <v>0</v>
      </c>
      <c r="O79" s="67">
        <v>0.57480964652161537</v>
      </c>
      <c r="P79" s="109">
        <f t="shared" si="11"/>
        <v>0</v>
      </c>
      <c r="Q79" s="46">
        <f t="shared" si="2"/>
        <v>0</v>
      </c>
      <c r="R79" s="47">
        <f t="shared" si="3"/>
        <v>0</v>
      </c>
      <c r="S79" s="46">
        <f t="shared" si="4"/>
        <v>0</v>
      </c>
      <c r="T79" s="107">
        <f t="shared" si="12"/>
        <v>0</v>
      </c>
      <c r="U79" s="67">
        <v>0.1837375189800052</v>
      </c>
      <c r="V79" s="109">
        <f t="shared" si="13"/>
        <v>0</v>
      </c>
      <c r="W79" s="45">
        <f t="shared" si="5"/>
        <v>0</v>
      </c>
      <c r="X79" s="47">
        <f t="shared" si="6"/>
        <v>0.53749999999999998</v>
      </c>
      <c r="Y79" s="46">
        <f t="shared" si="7"/>
        <v>0.57500000000000007</v>
      </c>
      <c r="Z79" s="107">
        <f t="shared" si="14"/>
        <v>0.37083333333333335</v>
      </c>
      <c r="AA79" s="67">
        <v>0.16692845405907977</v>
      </c>
      <c r="AB79" s="109">
        <f t="shared" si="15"/>
        <v>6.1902635046908752E-2</v>
      </c>
      <c r="AC79" s="110">
        <f t="shared" si="16"/>
        <v>6.1902635046908752E-2</v>
      </c>
    </row>
    <row r="80" spans="1:29" x14ac:dyDescent="0.25">
      <c r="A80" s="52" t="s">
        <v>71</v>
      </c>
      <c r="B80" s="45">
        <v>0</v>
      </c>
      <c r="C80" s="46">
        <v>0</v>
      </c>
      <c r="D80" s="47">
        <v>0</v>
      </c>
      <c r="E80" s="46">
        <v>0</v>
      </c>
      <c r="F80" s="107">
        <f t="shared" si="8"/>
        <v>0</v>
      </c>
      <c r="G80" s="108">
        <v>7.4524380439299709E-2</v>
      </c>
      <c r="H80" s="109">
        <f t="shared" si="9"/>
        <v>0</v>
      </c>
      <c r="I80" s="46">
        <v>0</v>
      </c>
      <c r="J80" s="46">
        <v>0.1</v>
      </c>
      <c r="K80" s="46">
        <v>0</v>
      </c>
      <c r="L80" s="46">
        <v>0</v>
      </c>
      <c r="M80" s="47">
        <v>0.1</v>
      </c>
      <c r="N80" s="107">
        <f t="shared" si="10"/>
        <v>0.04</v>
      </c>
      <c r="O80" s="67">
        <v>0.57480964652161537</v>
      </c>
      <c r="P80" s="109">
        <f t="shared" si="11"/>
        <v>2.2992385860864616E-2</v>
      </c>
      <c r="Q80" s="46">
        <f t="shared" si="2"/>
        <v>0</v>
      </c>
      <c r="R80" s="47">
        <f t="shared" si="3"/>
        <v>0</v>
      </c>
      <c r="S80" s="46">
        <f t="shared" si="4"/>
        <v>0.11666666666666665</v>
      </c>
      <c r="T80" s="107">
        <f t="shared" si="12"/>
        <v>3.8888888888888883E-2</v>
      </c>
      <c r="U80" s="67">
        <v>0.1837375189800052</v>
      </c>
      <c r="V80" s="109">
        <f t="shared" si="13"/>
        <v>7.1453479603335347E-3</v>
      </c>
      <c r="W80" s="45">
        <f t="shared" si="5"/>
        <v>9.9999999999999992E-2</v>
      </c>
      <c r="X80" s="47">
        <f t="shared" si="6"/>
        <v>3.7500000000000006E-2</v>
      </c>
      <c r="Y80" s="46">
        <f t="shared" si="7"/>
        <v>0</v>
      </c>
      <c r="Z80" s="107">
        <f t="shared" si="14"/>
        <v>4.5833333333333337E-2</v>
      </c>
      <c r="AA80" s="67">
        <v>0.16692845405907977</v>
      </c>
      <c r="AB80" s="109">
        <f t="shared" si="15"/>
        <v>7.6508874777078233E-3</v>
      </c>
      <c r="AC80" s="110">
        <f t="shared" si="16"/>
        <v>3.7788621298905978E-2</v>
      </c>
    </row>
    <row r="81" spans="1:29" x14ac:dyDescent="0.25">
      <c r="A81" s="52" t="s">
        <v>72</v>
      </c>
      <c r="B81" s="45">
        <v>0</v>
      </c>
      <c r="C81" s="46">
        <v>0</v>
      </c>
      <c r="D81" s="47">
        <v>0</v>
      </c>
      <c r="E81" s="46">
        <v>0</v>
      </c>
      <c r="F81" s="107">
        <f t="shared" si="8"/>
        <v>0</v>
      </c>
      <c r="G81" s="108">
        <v>7.4524380439299709E-2</v>
      </c>
      <c r="H81" s="109">
        <f t="shared" si="9"/>
        <v>0</v>
      </c>
      <c r="I81" s="46">
        <v>0</v>
      </c>
      <c r="J81" s="46">
        <v>0</v>
      </c>
      <c r="K81" s="46">
        <v>0</v>
      </c>
      <c r="L81" s="46">
        <v>0</v>
      </c>
      <c r="M81" s="47">
        <v>0</v>
      </c>
      <c r="N81" s="107">
        <f t="shared" si="10"/>
        <v>0</v>
      </c>
      <c r="O81" s="67">
        <v>0.57480964652161537</v>
      </c>
      <c r="P81" s="109">
        <f t="shared" si="11"/>
        <v>0</v>
      </c>
      <c r="Q81" s="46">
        <f t="shared" si="2"/>
        <v>0</v>
      </c>
      <c r="R81" s="47">
        <f t="shared" si="3"/>
        <v>0</v>
      </c>
      <c r="S81" s="46">
        <f t="shared" si="4"/>
        <v>0</v>
      </c>
      <c r="T81" s="107">
        <f t="shared" si="12"/>
        <v>0</v>
      </c>
      <c r="U81" s="67">
        <v>0.1837375189800052</v>
      </c>
      <c r="V81" s="109">
        <f t="shared" si="13"/>
        <v>0</v>
      </c>
      <c r="W81" s="45">
        <f t="shared" si="5"/>
        <v>0</v>
      </c>
      <c r="X81" s="47">
        <f t="shared" si="6"/>
        <v>1.2500000000000001E-2</v>
      </c>
      <c r="Y81" s="46">
        <f t="shared" si="7"/>
        <v>0</v>
      </c>
      <c r="Z81" s="107">
        <f t="shared" si="14"/>
        <v>4.1666666666666666E-3</v>
      </c>
      <c r="AA81" s="67">
        <v>0.16692845405907977</v>
      </c>
      <c r="AB81" s="109">
        <f t="shared" si="15"/>
        <v>6.9553522524616574E-4</v>
      </c>
      <c r="AC81" s="110">
        <f t="shared" si="16"/>
        <v>6.9553522524616574E-4</v>
      </c>
    </row>
    <row r="82" spans="1:29" x14ac:dyDescent="0.25">
      <c r="A82" s="52" t="s">
        <v>73</v>
      </c>
      <c r="B82" s="45">
        <v>0</v>
      </c>
      <c r="C82" s="46">
        <v>0</v>
      </c>
      <c r="D82" s="47">
        <v>0</v>
      </c>
      <c r="E82" s="46">
        <v>0</v>
      </c>
      <c r="F82" s="107">
        <f t="shared" si="8"/>
        <v>0</v>
      </c>
      <c r="G82" s="108">
        <v>7.4524380439299709E-2</v>
      </c>
      <c r="H82" s="109">
        <f t="shared" si="9"/>
        <v>0</v>
      </c>
      <c r="I82" s="46">
        <v>0</v>
      </c>
      <c r="J82" s="46">
        <v>0</v>
      </c>
      <c r="K82" s="46">
        <v>0</v>
      </c>
      <c r="L82" s="46">
        <v>0</v>
      </c>
      <c r="M82" s="47">
        <v>0</v>
      </c>
      <c r="N82" s="107">
        <f t="shared" si="10"/>
        <v>0</v>
      </c>
      <c r="O82" s="67">
        <v>0.57480964652161537</v>
      </c>
      <c r="P82" s="109">
        <f t="shared" si="11"/>
        <v>0</v>
      </c>
      <c r="Q82" s="46">
        <f t="shared" si="2"/>
        <v>0</v>
      </c>
      <c r="R82" s="47">
        <f t="shared" si="3"/>
        <v>0</v>
      </c>
      <c r="S82" s="46">
        <f t="shared" si="4"/>
        <v>0</v>
      </c>
      <c r="T82" s="107">
        <f t="shared" si="12"/>
        <v>0</v>
      </c>
      <c r="U82" s="67">
        <v>0.1837375189800052</v>
      </c>
      <c r="V82" s="109">
        <f t="shared" si="13"/>
        <v>0</v>
      </c>
      <c r="W82" s="45">
        <f t="shared" si="5"/>
        <v>0</v>
      </c>
      <c r="X82" s="47">
        <f t="shared" ref="X82:X89" si="17">SUM(AI24:AP24)/8</f>
        <v>0.125</v>
      </c>
      <c r="Y82" s="46">
        <f t="shared" ref="Y82:Y89" si="18">SUM(AQ24:AX24)/8</f>
        <v>0</v>
      </c>
      <c r="Z82" s="107">
        <f t="shared" si="14"/>
        <v>4.1666666666666664E-2</v>
      </c>
      <c r="AA82" s="67">
        <v>0.16692845405907977</v>
      </c>
      <c r="AB82" s="109">
        <f t="shared" si="15"/>
        <v>6.9553522524616572E-3</v>
      </c>
      <c r="AC82" s="110">
        <f t="shared" si="16"/>
        <v>6.9553522524616572E-3</v>
      </c>
    </row>
    <row r="83" spans="1:29" x14ac:dyDescent="0.25">
      <c r="A83" s="52" t="s">
        <v>74</v>
      </c>
      <c r="B83" s="45">
        <v>0.1</v>
      </c>
      <c r="C83" s="46">
        <v>0</v>
      </c>
      <c r="D83" s="47">
        <v>0.5</v>
      </c>
      <c r="E83" s="46">
        <v>0</v>
      </c>
      <c r="F83" s="107">
        <f t="shared" si="8"/>
        <v>0.15</v>
      </c>
      <c r="G83" s="108">
        <v>7.4524380439299709E-2</v>
      </c>
      <c r="H83" s="109">
        <f t="shared" si="9"/>
        <v>1.1178657065894956E-2</v>
      </c>
      <c r="I83" s="46">
        <v>0</v>
      </c>
      <c r="J83" s="46">
        <v>0.1</v>
      </c>
      <c r="K83" s="46">
        <v>0</v>
      </c>
      <c r="L83" s="46">
        <v>0</v>
      </c>
      <c r="M83" s="47">
        <v>0.1</v>
      </c>
      <c r="N83" s="107">
        <f t="shared" si="10"/>
        <v>0.04</v>
      </c>
      <c r="O83" s="67">
        <v>0.57480964652161537</v>
      </c>
      <c r="P83" s="109">
        <f t="shared" si="11"/>
        <v>2.2992385860864616E-2</v>
      </c>
      <c r="Q83" s="46">
        <f t="shared" si="2"/>
        <v>0.3</v>
      </c>
      <c r="R83" s="47">
        <f t="shared" si="3"/>
        <v>0.20000000000000004</v>
      </c>
      <c r="S83" s="46">
        <f t="shared" si="4"/>
        <v>0</v>
      </c>
      <c r="T83" s="107">
        <f t="shared" si="12"/>
        <v>0.16666666666666666</v>
      </c>
      <c r="U83" s="67">
        <v>0.1837375189800052</v>
      </c>
      <c r="V83" s="109">
        <f t="shared" si="13"/>
        <v>3.0622919830000865E-2</v>
      </c>
      <c r="W83" s="45">
        <f t="shared" si="5"/>
        <v>0</v>
      </c>
      <c r="X83" s="47">
        <f t="shared" si="17"/>
        <v>8.7499999999999994E-2</v>
      </c>
      <c r="Y83" s="46">
        <f t="shared" si="18"/>
        <v>0.23749999999999999</v>
      </c>
      <c r="Z83" s="107">
        <f t="shared" si="14"/>
        <v>0.10833333333333332</v>
      </c>
      <c r="AA83" s="67">
        <v>0.16692845405907977</v>
      </c>
      <c r="AB83" s="109">
        <f t="shared" si="15"/>
        <v>1.8083915856400307E-2</v>
      </c>
      <c r="AC83" s="110">
        <f t="shared" si="16"/>
        <v>8.2877878613160746E-2</v>
      </c>
    </row>
    <row r="84" spans="1:29" x14ac:dyDescent="0.25">
      <c r="A84" s="52" t="s">
        <v>75</v>
      </c>
      <c r="B84" s="45">
        <v>0.7</v>
      </c>
      <c r="C84" s="46">
        <v>0.7</v>
      </c>
      <c r="D84" s="47">
        <v>0.4</v>
      </c>
      <c r="E84" s="46">
        <v>0</v>
      </c>
      <c r="F84" s="107">
        <f t="shared" si="8"/>
        <v>0.44999999999999996</v>
      </c>
      <c r="G84" s="108">
        <v>7.4524380439299709E-2</v>
      </c>
      <c r="H84" s="109">
        <f t="shared" si="9"/>
        <v>3.3535971197684866E-2</v>
      </c>
      <c r="I84" s="46">
        <v>0</v>
      </c>
      <c r="J84" s="46">
        <v>0.7</v>
      </c>
      <c r="K84" s="46">
        <v>0.3</v>
      </c>
      <c r="L84" s="46">
        <v>0.1</v>
      </c>
      <c r="M84" s="47">
        <v>0</v>
      </c>
      <c r="N84" s="107">
        <f t="shared" si="10"/>
        <v>0.22000000000000003</v>
      </c>
      <c r="O84" s="67">
        <v>0.57480964652161537</v>
      </c>
      <c r="P84" s="109">
        <f t="shared" si="11"/>
        <v>0.12645812223475539</v>
      </c>
      <c r="Q84" s="46">
        <f t="shared" si="2"/>
        <v>0</v>
      </c>
      <c r="R84" s="47">
        <f t="shared" si="3"/>
        <v>0</v>
      </c>
      <c r="S84" s="46">
        <f t="shared" si="4"/>
        <v>0</v>
      </c>
      <c r="T84" s="107">
        <f t="shared" si="12"/>
        <v>0</v>
      </c>
      <c r="U84" s="67">
        <v>0.1837375189800052</v>
      </c>
      <c r="V84" s="109">
        <f t="shared" si="13"/>
        <v>0</v>
      </c>
      <c r="W84" s="45">
        <f t="shared" si="5"/>
        <v>0</v>
      </c>
      <c r="X84" s="47">
        <f t="shared" si="17"/>
        <v>0</v>
      </c>
      <c r="Y84" s="46">
        <f t="shared" si="18"/>
        <v>0</v>
      </c>
      <c r="Z84" s="107">
        <f t="shared" si="14"/>
        <v>0</v>
      </c>
      <c r="AA84" s="67">
        <v>0.16692845405907977</v>
      </c>
      <c r="AB84" s="109">
        <f t="shared" si="15"/>
        <v>0</v>
      </c>
      <c r="AC84" s="110">
        <f t="shared" si="16"/>
        <v>0.15999409343244025</v>
      </c>
    </row>
    <row r="85" spans="1:29" x14ac:dyDescent="0.25">
      <c r="A85" s="52" t="s">
        <v>76</v>
      </c>
      <c r="B85" s="45">
        <v>0</v>
      </c>
      <c r="C85" s="46">
        <v>0</v>
      </c>
      <c r="D85" s="47">
        <v>0</v>
      </c>
      <c r="E85" s="46">
        <v>0</v>
      </c>
      <c r="F85" s="107">
        <f t="shared" si="8"/>
        <v>0</v>
      </c>
      <c r="G85" s="108">
        <v>7.4524380439299709E-2</v>
      </c>
      <c r="H85" s="109">
        <f t="shared" si="9"/>
        <v>0</v>
      </c>
      <c r="I85" s="46">
        <v>0</v>
      </c>
      <c r="J85" s="46">
        <v>0</v>
      </c>
      <c r="K85" s="46">
        <v>0</v>
      </c>
      <c r="L85" s="46">
        <v>0</v>
      </c>
      <c r="M85" s="47">
        <v>0</v>
      </c>
      <c r="N85" s="107">
        <f t="shared" si="10"/>
        <v>0</v>
      </c>
      <c r="O85" s="67">
        <v>0.57480964652161537</v>
      </c>
      <c r="P85" s="109">
        <f t="shared" si="11"/>
        <v>0</v>
      </c>
      <c r="Q85" s="46">
        <f t="shared" si="2"/>
        <v>0</v>
      </c>
      <c r="R85" s="47">
        <f t="shared" si="3"/>
        <v>0</v>
      </c>
      <c r="S85" s="46">
        <f t="shared" si="4"/>
        <v>0</v>
      </c>
      <c r="T85" s="107">
        <f t="shared" si="12"/>
        <v>0</v>
      </c>
      <c r="U85" s="67">
        <v>0.1837375189800052</v>
      </c>
      <c r="V85" s="109">
        <f t="shared" si="13"/>
        <v>0</v>
      </c>
      <c r="W85" s="45">
        <f t="shared" si="5"/>
        <v>0</v>
      </c>
      <c r="X85" s="47">
        <f t="shared" si="17"/>
        <v>0.38750000000000001</v>
      </c>
      <c r="Y85" s="46">
        <f t="shared" si="18"/>
        <v>3.7499999999999999E-2</v>
      </c>
      <c r="Z85" s="107">
        <f t="shared" si="14"/>
        <v>0.14166666666666666</v>
      </c>
      <c r="AA85" s="67">
        <v>0.16692845405907977</v>
      </c>
      <c r="AB85" s="109">
        <f t="shared" si="15"/>
        <v>2.3648197658369632E-2</v>
      </c>
      <c r="AC85" s="110">
        <f t="shared" si="16"/>
        <v>2.3648197658369632E-2</v>
      </c>
    </row>
    <row r="86" spans="1:29" x14ac:dyDescent="0.25">
      <c r="A86" s="52" t="s">
        <v>77</v>
      </c>
      <c r="B86" s="45">
        <v>0</v>
      </c>
      <c r="C86" s="46">
        <v>0</v>
      </c>
      <c r="D86" s="47">
        <v>0</v>
      </c>
      <c r="E86" s="46">
        <v>0</v>
      </c>
      <c r="F86" s="107">
        <f t="shared" si="8"/>
        <v>0</v>
      </c>
      <c r="G86" s="108">
        <v>7.4524380439299709E-2</v>
      </c>
      <c r="H86" s="109">
        <f t="shared" si="9"/>
        <v>0</v>
      </c>
      <c r="I86" s="46">
        <v>0</v>
      </c>
      <c r="J86" s="46">
        <v>0.3</v>
      </c>
      <c r="K86" s="46">
        <v>0</v>
      </c>
      <c r="L86" s="46">
        <v>0</v>
      </c>
      <c r="M86" s="47">
        <v>0.1</v>
      </c>
      <c r="N86" s="107">
        <f t="shared" si="10"/>
        <v>0.08</v>
      </c>
      <c r="O86" s="67">
        <v>0.57480964652161537</v>
      </c>
      <c r="P86" s="109">
        <f t="shared" si="11"/>
        <v>4.5984771721729233E-2</v>
      </c>
      <c r="Q86" s="46">
        <f t="shared" si="2"/>
        <v>0</v>
      </c>
      <c r="R86" s="47">
        <f t="shared" si="3"/>
        <v>0</v>
      </c>
      <c r="S86" s="46">
        <f t="shared" si="4"/>
        <v>0</v>
      </c>
      <c r="T86" s="107">
        <f t="shared" si="12"/>
        <v>0</v>
      </c>
      <c r="U86" s="67">
        <v>0.1837375189800052</v>
      </c>
      <c r="V86" s="109">
        <f t="shared" si="13"/>
        <v>0</v>
      </c>
      <c r="W86" s="45">
        <f t="shared" si="5"/>
        <v>4.9999999999999996E-2</v>
      </c>
      <c r="X86" s="47">
        <f t="shared" si="17"/>
        <v>0</v>
      </c>
      <c r="Y86" s="46">
        <f t="shared" si="18"/>
        <v>0</v>
      </c>
      <c r="Z86" s="107">
        <f t="shared" si="14"/>
        <v>1.6666666666666666E-2</v>
      </c>
      <c r="AA86" s="67">
        <v>0.16692845405907977</v>
      </c>
      <c r="AB86" s="109">
        <f t="shared" si="15"/>
        <v>2.782140900984663E-3</v>
      </c>
      <c r="AC86" s="110">
        <f t="shared" si="16"/>
        <v>4.8766912622713897E-2</v>
      </c>
    </row>
    <row r="87" spans="1:29" x14ac:dyDescent="0.25">
      <c r="A87" s="52" t="s">
        <v>78</v>
      </c>
      <c r="B87" s="45">
        <v>0</v>
      </c>
      <c r="C87" s="46">
        <v>0</v>
      </c>
      <c r="D87" s="47">
        <v>0</v>
      </c>
      <c r="E87" s="46">
        <v>0</v>
      </c>
      <c r="F87" s="107">
        <f t="shared" si="8"/>
        <v>0</v>
      </c>
      <c r="G87" s="108">
        <v>7.4524380439299709E-2</v>
      </c>
      <c r="H87" s="109">
        <f t="shared" si="9"/>
        <v>0</v>
      </c>
      <c r="I87" s="46">
        <v>0</v>
      </c>
      <c r="J87" s="46">
        <v>0.8</v>
      </c>
      <c r="K87" s="46">
        <v>0</v>
      </c>
      <c r="L87" s="46">
        <v>0</v>
      </c>
      <c r="M87" s="47">
        <v>0</v>
      </c>
      <c r="N87" s="107">
        <f t="shared" si="10"/>
        <v>0.16</v>
      </c>
      <c r="O87" s="67">
        <v>0.57480964652161537</v>
      </c>
      <c r="P87" s="109">
        <f t="shared" si="11"/>
        <v>9.1969543443458465E-2</v>
      </c>
      <c r="Q87" s="46">
        <f t="shared" si="2"/>
        <v>0</v>
      </c>
      <c r="R87" s="47">
        <f t="shared" si="3"/>
        <v>0</v>
      </c>
      <c r="S87" s="46">
        <f t="shared" si="4"/>
        <v>0</v>
      </c>
      <c r="T87" s="107">
        <f t="shared" si="12"/>
        <v>0</v>
      </c>
      <c r="U87" s="67">
        <v>0.1837375189800052</v>
      </c>
      <c r="V87" s="109">
        <f t="shared" si="13"/>
        <v>0</v>
      </c>
      <c r="W87" s="45">
        <f t="shared" si="5"/>
        <v>0</v>
      </c>
      <c r="X87" s="47">
        <f t="shared" si="17"/>
        <v>0</v>
      </c>
      <c r="Y87" s="46">
        <f t="shared" si="18"/>
        <v>0</v>
      </c>
      <c r="Z87" s="107">
        <f t="shared" si="14"/>
        <v>0</v>
      </c>
      <c r="AA87" s="67">
        <v>0.16692845405907977</v>
      </c>
      <c r="AB87" s="109">
        <f t="shared" si="15"/>
        <v>0</v>
      </c>
      <c r="AC87" s="110">
        <f t="shared" si="16"/>
        <v>9.1969543443458465E-2</v>
      </c>
    </row>
    <row r="88" spans="1:29" x14ac:dyDescent="0.25">
      <c r="A88" s="52" t="s">
        <v>79</v>
      </c>
      <c r="B88" s="45">
        <v>0</v>
      </c>
      <c r="C88" s="46">
        <v>0</v>
      </c>
      <c r="D88" s="47">
        <v>0</v>
      </c>
      <c r="E88" s="46">
        <v>0</v>
      </c>
      <c r="F88" s="107">
        <f t="shared" si="8"/>
        <v>0</v>
      </c>
      <c r="G88" s="108">
        <v>7.4524380439299709E-2</v>
      </c>
      <c r="H88" s="109">
        <f t="shared" si="9"/>
        <v>0</v>
      </c>
      <c r="I88" s="46">
        <v>0</v>
      </c>
      <c r="J88" s="46">
        <v>0</v>
      </c>
      <c r="K88" s="46">
        <v>0</v>
      </c>
      <c r="L88" s="46">
        <v>0</v>
      </c>
      <c r="M88" s="47">
        <v>0</v>
      </c>
      <c r="N88" s="107">
        <f t="shared" si="10"/>
        <v>0</v>
      </c>
      <c r="O88" s="67">
        <v>0.57480964652161537</v>
      </c>
      <c r="P88" s="109">
        <f t="shared" si="11"/>
        <v>0</v>
      </c>
      <c r="Q88" s="46">
        <f t="shared" si="2"/>
        <v>0</v>
      </c>
      <c r="R88" s="47">
        <f t="shared" si="3"/>
        <v>0</v>
      </c>
      <c r="S88" s="46">
        <f t="shared" si="4"/>
        <v>0</v>
      </c>
      <c r="T88" s="107">
        <f t="shared" si="12"/>
        <v>0</v>
      </c>
      <c r="U88" s="67">
        <v>0.1837375189800052</v>
      </c>
      <c r="V88" s="109">
        <f t="shared" si="13"/>
        <v>0</v>
      </c>
      <c r="W88" s="45">
        <f t="shared" si="5"/>
        <v>0</v>
      </c>
      <c r="X88" s="47">
        <f t="shared" si="17"/>
        <v>0</v>
      </c>
      <c r="Y88" s="46">
        <f t="shared" si="18"/>
        <v>0.32500000000000001</v>
      </c>
      <c r="Z88" s="107">
        <f t="shared" si="14"/>
        <v>0.10833333333333334</v>
      </c>
      <c r="AA88" s="67">
        <v>0.16692845405907977</v>
      </c>
      <c r="AB88" s="109">
        <f t="shared" si="15"/>
        <v>1.8083915856400311E-2</v>
      </c>
      <c r="AC88" s="110">
        <f t="shared" si="16"/>
        <v>1.8083915856400311E-2</v>
      </c>
    </row>
    <row r="89" spans="1:29" x14ac:dyDescent="0.25">
      <c r="A89" s="52" t="s">
        <v>80</v>
      </c>
      <c r="B89" s="45">
        <v>0</v>
      </c>
      <c r="C89" s="46">
        <v>0</v>
      </c>
      <c r="D89" s="47">
        <v>0</v>
      </c>
      <c r="E89" s="46">
        <v>0</v>
      </c>
      <c r="F89" s="107">
        <f t="shared" si="8"/>
        <v>0</v>
      </c>
      <c r="G89" s="108">
        <v>7.4524380439299709E-2</v>
      </c>
      <c r="H89" s="109">
        <f t="shared" si="9"/>
        <v>0</v>
      </c>
      <c r="I89" s="46">
        <v>0</v>
      </c>
      <c r="J89" s="46">
        <v>0</v>
      </c>
      <c r="K89" s="46">
        <v>0</v>
      </c>
      <c r="L89" s="46">
        <v>0</v>
      </c>
      <c r="M89" s="47">
        <v>0</v>
      </c>
      <c r="N89" s="107">
        <f t="shared" si="10"/>
        <v>0</v>
      </c>
      <c r="O89" s="67">
        <v>0.57480964652161537</v>
      </c>
      <c r="P89" s="109">
        <f t="shared" si="11"/>
        <v>0</v>
      </c>
      <c r="Q89" s="46">
        <f t="shared" si="2"/>
        <v>0</v>
      </c>
      <c r="R89" s="47">
        <f t="shared" si="3"/>
        <v>0</v>
      </c>
      <c r="S89" s="46">
        <f t="shared" si="4"/>
        <v>0</v>
      </c>
      <c r="T89" s="107">
        <f t="shared" si="12"/>
        <v>0</v>
      </c>
      <c r="U89" s="67">
        <v>0.1837375189800052</v>
      </c>
      <c r="V89" s="109">
        <f t="shared" si="13"/>
        <v>0</v>
      </c>
      <c r="W89" s="45">
        <f t="shared" si="5"/>
        <v>0</v>
      </c>
      <c r="X89" s="47">
        <f t="shared" si="17"/>
        <v>0</v>
      </c>
      <c r="Y89" s="46">
        <f t="shared" si="18"/>
        <v>0.1</v>
      </c>
      <c r="Z89" s="107">
        <f t="shared" si="14"/>
        <v>3.3333333333333333E-2</v>
      </c>
      <c r="AA89" s="67">
        <v>0.16692845405907977</v>
      </c>
      <c r="AB89" s="109">
        <f t="shared" si="15"/>
        <v>5.5642818019693259E-3</v>
      </c>
      <c r="AC89" s="110">
        <f t="shared" si="16"/>
        <v>5.5642818019693259E-3</v>
      </c>
    </row>
    <row r="90" spans="1:29" x14ac:dyDescent="0.25">
      <c r="A90" s="52" t="s">
        <v>81</v>
      </c>
      <c r="B90" s="45">
        <v>0</v>
      </c>
      <c r="C90" s="46">
        <v>0</v>
      </c>
      <c r="D90" s="47">
        <v>0</v>
      </c>
      <c r="E90" s="46">
        <v>0</v>
      </c>
      <c r="F90" s="107">
        <f t="shared" si="8"/>
        <v>0</v>
      </c>
      <c r="G90" s="108">
        <v>7.4524380439299709E-2</v>
      </c>
      <c r="H90" s="109">
        <f t="shared" si="9"/>
        <v>0</v>
      </c>
      <c r="I90" s="46">
        <v>0</v>
      </c>
      <c r="J90" s="46">
        <v>0</v>
      </c>
      <c r="K90" s="46">
        <v>0</v>
      </c>
      <c r="L90" s="46">
        <v>0</v>
      </c>
      <c r="M90" s="47">
        <v>0</v>
      </c>
      <c r="N90" s="107">
        <f t="shared" si="10"/>
        <v>0</v>
      </c>
      <c r="O90" s="67">
        <v>0.57480964652161537</v>
      </c>
      <c r="P90" s="109">
        <f t="shared" si="11"/>
        <v>0</v>
      </c>
      <c r="Q90" s="46">
        <f t="shared" si="2"/>
        <v>0</v>
      </c>
      <c r="R90" s="47">
        <f t="shared" si="3"/>
        <v>0.15</v>
      </c>
      <c r="S90" s="46">
        <f t="shared" si="4"/>
        <v>6.6666666666666666E-2</v>
      </c>
      <c r="T90" s="107">
        <f t="shared" si="12"/>
        <v>7.2222222222222229E-2</v>
      </c>
      <c r="U90" s="67">
        <v>0.1837375189800052</v>
      </c>
      <c r="V90" s="109">
        <f t="shared" si="13"/>
        <v>1.326993192633371E-2</v>
      </c>
      <c r="W90" s="45">
        <f t="shared" si="5"/>
        <v>0</v>
      </c>
      <c r="X90" s="47">
        <f t="shared" ref="X90:X113" si="19">SUM(AI32:AP32)/8</f>
        <v>0</v>
      </c>
      <c r="Y90" s="46">
        <f t="shared" ref="Y90:Y113" si="20">SUM(AQ32:AX32)/8</f>
        <v>2.5000000000000001E-2</v>
      </c>
      <c r="Z90" s="107">
        <f t="shared" si="14"/>
        <v>8.3333333333333332E-3</v>
      </c>
      <c r="AA90" s="67">
        <v>0.16692845405907977</v>
      </c>
      <c r="AB90" s="109">
        <f t="shared" si="15"/>
        <v>1.3910704504923315E-3</v>
      </c>
      <c r="AC90" s="110">
        <f t="shared" si="16"/>
        <v>1.4661002376826042E-2</v>
      </c>
    </row>
    <row r="91" spans="1:29" x14ac:dyDescent="0.25">
      <c r="A91" s="52" t="s">
        <v>82</v>
      </c>
      <c r="B91" s="45">
        <v>0</v>
      </c>
      <c r="C91" s="46">
        <v>0</v>
      </c>
      <c r="D91" s="47">
        <v>0</v>
      </c>
      <c r="E91" s="46">
        <v>0</v>
      </c>
      <c r="F91" s="107">
        <f t="shared" si="8"/>
        <v>0</v>
      </c>
      <c r="G91" s="108">
        <v>7.4524380439299709E-2</v>
      </c>
      <c r="H91" s="109">
        <f t="shared" si="9"/>
        <v>0</v>
      </c>
      <c r="I91" s="46">
        <v>0</v>
      </c>
      <c r="J91" s="46">
        <v>0</v>
      </c>
      <c r="K91" s="46">
        <v>0</v>
      </c>
      <c r="L91" s="46">
        <v>0</v>
      </c>
      <c r="M91" s="47">
        <v>0</v>
      </c>
      <c r="N91" s="107">
        <f t="shared" si="10"/>
        <v>0</v>
      </c>
      <c r="O91" s="67">
        <v>0.57480964652161537</v>
      </c>
      <c r="P91" s="109">
        <f t="shared" si="11"/>
        <v>0</v>
      </c>
      <c r="Q91" s="46">
        <f t="shared" si="2"/>
        <v>9.9999999999999992E-2</v>
      </c>
      <c r="R91" s="47">
        <f t="shared" si="3"/>
        <v>0</v>
      </c>
      <c r="S91" s="46">
        <f t="shared" si="4"/>
        <v>0</v>
      </c>
      <c r="T91" s="107">
        <f t="shared" si="12"/>
        <v>3.3333333333333333E-2</v>
      </c>
      <c r="U91" s="67">
        <v>0.1837375189800052</v>
      </c>
      <c r="V91" s="109">
        <f t="shared" si="13"/>
        <v>6.1245839660001734E-3</v>
      </c>
      <c r="W91" s="45">
        <f t="shared" si="5"/>
        <v>0</v>
      </c>
      <c r="X91" s="47">
        <f t="shared" si="19"/>
        <v>0</v>
      </c>
      <c r="Y91" s="46">
        <f t="shared" si="20"/>
        <v>0</v>
      </c>
      <c r="Z91" s="107">
        <f t="shared" si="14"/>
        <v>0</v>
      </c>
      <c r="AA91" s="67">
        <v>0.16692845405907977</v>
      </c>
      <c r="AB91" s="109">
        <f t="shared" si="15"/>
        <v>0</v>
      </c>
      <c r="AC91" s="110">
        <f t="shared" si="16"/>
        <v>6.1245839660001734E-3</v>
      </c>
    </row>
    <row r="92" spans="1:29" x14ac:dyDescent="0.25">
      <c r="A92" s="52" t="s">
        <v>83</v>
      </c>
      <c r="B92" s="45">
        <v>0</v>
      </c>
      <c r="C92" s="46">
        <v>0</v>
      </c>
      <c r="D92" s="47">
        <v>0</v>
      </c>
      <c r="E92" s="46">
        <v>0</v>
      </c>
      <c r="F92" s="107">
        <f t="shared" si="8"/>
        <v>0</v>
      </c>
      <c r="G92" s="108">
        <v>7.4524380439299709E-2</v>
      </c>
      <c r="H92" s="109">
        <f t="shared" si="9"/>
        <v>0</v>
      </c>
      <c r="I92" s="46">
        <v>0</v>
      </c>
      <c r="J92" s="46">
        <v>0</v>
      </c>
      <c r="K92" s="46">
        <v>0</v>
      </c>
      <c r="L92" s="46">
        <v>0</v>
      </c>
      <c r="M92" s="47">
        <v>0</v>
      </c>
      <c r="N92" s="107">
        <f t="shared" si="10"/>
        <v>0</v>
      </c>
      <c r="O92" s="67">
        <v>0.57480964652161537</v>
      </c>
      <c r="P92" s="109">
        <f t="shared" si="11"/>
        <v>0</v>
      </c>
      <c r="Q92" s="46">
        <f t="shared" si="2"/>
        <v>0</v>
      </c>
      <c r="R92" s="47">
        <f t="shared" si="3"/>
        <v>0</v>
      </c>
      <c r="S92" s="46">
        <f t="shared" si="4"/>
        <v>0</v>
      </c>
      <c r="T92" s="107">
        <f t="shared" si="12"/>
        <v>0</v>
      </c>
      <c r="U92" s="67">
        <v>0.1837375189800052</v>
      </c>
      <c r="V92" s="109">
        <f t="shared" si="13"/>
        <v>0</v>
      </c>
      <c r="W92" s="45">
        <f t="shared" si="5"/>
        <v>0</v>
      </c>
      <c r="X92" s="47">
        <f t="shared" si="19"/>
        <v>0</v>
      </c>
      <c r="Y92" s="46">
        <f t="shared" si="20"/>
        <v>6.25E-2</v>
      </c>
      <c r="Z92" s="107">
        <f t="shared" si="14"/>
        <v>2.0833333333333332E-2</v>
      </c>
      <c r="AA92" s="67">
        <v>0.16692845405907977</v>
      </c>
      <c r="AB92" s="109">
        <f t="shared" si="15"/>
        <v>3.4776761262308286E-3</v>
      </c>
      <c r="AC92" s="110">
        <f t="shared" si="16"/>
        <v>3.4776761262308286E-3</v>
      </c>
    </row>
    <row r="93" spans="1:29" x14ac:dyDescent="0.25">
      <c r="A93" s="52" t="s">
        <v>84</v>
      </c>
      <c r="B93" s="45">
        <v>0</v>
      </c>
      <c r="C93" s="46">
        <v>0</v>
      </c>
      <c r="D93" s="47">
        <v>0</v>
      </c>
      <c r="E93" s="46">
        <v>0</v>
      </c>
      <c r="F93" s="107">
        <f t="shared" si="8"/>
        <v>0</v>
      </c>
      <c r="G93" s="108">
        <v>7.4524380439299709E-2</v>
      </c>
      <c r="H93" s="109">
        <f t="shared" si="9"/>
        <v>0</v>
      </c>
      <c r="I93" s="46">
        <v>0</v>
      </c>
      <c r="J93" s="46">
        <v>0</v>
      </c>
      <c r="K93" s="46">
        <v>0</v>
      </c>
      <c r="L93" s="46">
        <v>0</v>
      </c>
      <c r="M93" s="47">
        <v>0</v>
      </c>
      <c r="N93" s="107">
        <f t="shared" si="10"/>
        <v>0</v>
      </c>
      <c r="O93" s="67">
        <v>0.57480964652161537</v>
      </c>
      <c r="P93" s="109">
        <f t="shared" si="11"/>
        <v>0</v>
      </c>
      <c r="Q93" s="46">
        <f t="shared" si="2"/>
        <v>0</v>
      </c>
      <c r="R93" s="47">
        <f t="shared" si="3"/>
        <v>0</v>
      </c>
      <c r="S93" s="46">
        <f t="shared" si="4"/>
        <v>0</v>
      </c>
      <c r="T93" s="107">
        <f t="shared" si="12"/>
        <v>0</v>
      </c>
      <c r="U93" s="67">
        <v>0.1837375189800052</v>
      </c>
      <c r="V93" s="109">
        <f t="shared" si="13"/>
        <v>0</v>
      </c>
      <c r="W93" s="45">
        <f t="shared" si="5"/>
        <v>0</v>
      </c>
      <c r="X93" s="47">
        <f t="shared" si="19"/>
        <v>0.1</v>
      </c>
      <c r="Y93" s="46">
        <f t="shared" si="20"/>
        <v>0</v>
      </c>
      <c r="Z93" s="107">
        <f t="shared" si="14"/>
        <v>3.3333333333333333E-2</v>
      </c>
      <c r="AA93" s="67">
        <v>0.16692845405907977</v>
      </c>
      <c r="AB93" s="109">
        <f t="shared" si="15"/>
        <v>5.5642818019693259E-3</v>
      </c>
      <c r="AC93" s="110">
        <f t="shared" si="16"/>
        <v>5.5642818019693259E-3</v>
      </c>
    </row>
    <row r="94" spans="1:29" x14ac:dyDescent="0.25">
      <c r="A94" s="52" t="s">
        <v>85</v>
      </c>
      <c r="B94" s="45">
        <v>0</v>
      </c>
      <c r="C94" s="46">
        <v>0</v>
      </c>
      <c r="D94" s="47">
        <v>0</v>
      </c>
      <c r="E94" s="46">
        <v>0</v>
      </c>
      <c r="F94" s="107">
        <f t="shared" si="8"/>
        <v>0</v>
      </c>
      <c r="G94" s="108">
        <v>7.4524380439299709E-2</v>
      </c>
      <c r="H94" s="109">
        <f t="shared" si="9"/>
        <v>0</v>
      </c>
      <c r="I94" s="46">
        <v>0</v>
      </c>
      <c r="J94" s="46">
        <v>0</v>
      </c>
      <c r="K94" s="46">
        <v>0</v>
      </c>
      <c r="L94" s="46">
        <v>0</v>
      </c>
      <c r="M94" s="47">
        <v>0</v>
      </c>
      <c r="N94" s="107">
        <f t="shared" si="10"/>
        <v>0</v>
      </c>
      <c r="O94" s="67">
        <v>0.57480964652161537</v>
      </c>
      <c r="P94" s="109">
        <f t="shared" si="11"/>
        <v>0</v>
      </c>
      <c r="Q94" s="46">
        <f t="shared" si="2"/>
        <v>0</v>
      </c>
      <c r="R94" s="47">
        <f t="shared" si="3"/>
        <v>0</v>
      </c>
      <c r="S94" s="46">
        <f t="shared" si="4"/>
        <v>0</v>
      </c>
      <c r="T94" s="107">
        <f t="shared" si="12"/>
        <v>0</v>
      </c>
      <c r="U94" s="67">
        <v>0.1837375189800052</v>
      </c>
      <c r="V94" s="109">
        <f t="shared" si="13"/>
        <v>0</v>
      </c>
      <c r="W94" s="45">
        <f t="shared" si="5"/>
        <v>0</v>
      </c>
      <c r="X94" s="47">
        <f t="shared" si="19"/>
        <v>6.25E-2</v>
      </c>
      <c r="Y94" s="46">
        <f t="shared" si="20"/>
        <v>8.7499999999999994E-2</v>
      </c>
      <c r="Z94" s="107">
        <f t="shared" si="14"/>
        <v>4.9999999999999996E-2</v>
      </c>
      <c r="AA94" s="67">
        <v>0.16692845405907977</v>
      </c>
      <c r="AB94" s="109">
        <f t="shared" si="15"/>
        <v>8.3464227029539876E-3</v>
      </c>
      <c r="AC94" s="110">
        <f t="shared" si="16"/>
        <v>8.3464227029539876E-3</v>
      </c>
    </row>
    <row r="95" spans="1:29" x14ac:dyDescent="0.25">
      <c r="A95" s="52" t="s">
        <v>86</v>
      </c>
      <c r="B95" s="45">
        <v>0</v>
      </c>
      <c r="C95" s="46">
        <v>0</v>
      </c>
      <c r="D95" s="47">
        <v>0</v>
      </c>
      <c r="E95" s="46">
        <v>0</v>
      </c>
      <c r="F95" s="107">
        <f t="shared" si="8"/>
        <v>0</v>
      </c>
      <c r="G95" s="108">
        <v>7.4524380439299709E-2</v>
      </c>
      <c r="H95" s="109">
        <f t="shared" si="9"/>
        <v>0</v>
      </c>
      <c r="I95" s="46">
        <v>0</v>
      </c>
      <c r="J95" s="46">
        <v>0</v>
      </c>
      <c r="K95" s="46">
        <v>0</v>
      </c>
      <c r="L95" s="46">
        <v>0</v>
      </c>
      <c r="M95" s="47">
        <v>0</v>
      </c>
      <c r="N95" s="107">
        <f t="shared" si="10"/>
        <v>0</v>
      </c>
      <c r="O95" s="67">
        <v>0.57480964652161537</v>
      </c>
      <c r="P95" s="109">
        <f t="shared" si="11"/>
        <v>0</v>
      </c>
      <c r="Q95" s="46">
        <f t="shared" si="2"/>
        <v>0</v>
      </c>
      <c r="R95" s="47">
        <f t="shared" si="3"/>
        <v>0</v>
      </c>
      <c r="S95" s="46">
        <f t="shared" si="4"/>
        <v>0</v>
      </c>
      <c r="T95" s="107">
        <f t="shared" si="12"/>
        <v>0</v>
      </c>
      <c r="U95" s="67">
        <v>0.1837375189800052</v>
      </c>
      <c r="V95" s="109">
        <f t="shared" si="13"/>
        <v>0</v>
      </c>
      <c r="W95" s="45">
        <f t="shared" si="5"/>
        <v>0</v>
      </c>
      <c r="X95" s="47">
        <f t="shared" si="19"/>
        <v>6.25E-2</v>
      </c>
      <c r="Y95" s="46">
        <f t="shared" si="20"/>
        <v>0</v>
      </c>
      <c r="Z95" s="107">
        <f t="shared" si="14"/>
        <v>2.0833333333333332E-2</v>
      </c>
      <c r="AA95" s="67">
        <v>0.16692845405907977</v>
      </c>
      <c r="AB95" s="109">
        <f t="shared" si="15"/>
        <v>3.4776761262308286E-3</v>
      </c>
      <c r="AC95" s="110">
        <f t="shared" si="16"/>
        <v>3.4776761262308286E-3</v>
      </c>
    </row>
    <row r="96" spans="1:29" x14ac:dyDescent="0.25">
      <c r="A96" s="52" t="s">
        <v>87</v>
      </c>
      <c r="B96" s="45">
        <v>0</v>
      </c>
      <c r="C96" s="46">
        <v>0</v>
      </c>
      <c r="D96" s="47">
        <v>0</v>
      </c>
      <c r="E96" s="46">
        <v>0</v>
      </c>
      <c r="F96" s="107">
        <f t="shared" si="8"/>
        <v>0</v>
      </c>
      <c r="G96" s="108">
        <v>7.4524380439299709E-2</v>
      </c>
      <c r="H96" s="109">
        <f t="shared" si="9"/>
        <v>0</v>
      </c>
      <c r="I96" s="46">
        <v>0</v>
      </c>
      <c r="J96" s="46">
        <v>0</v>
      </c>
      <c r="K96" s="46">
        <v>0</v>
      </c>
      <c r="L96" s="46">
        <v>0</v>
      </c>
      <c r="M96" s="47">
        <v>0</v>
      </c>
      <c r="N96" s="107">
        <f t="shared" si="10"/>
        <v>0</v>
      </c>
      <c r="O96" s="67">
        <v>0.57480964652161537</v>
      </c>
      <c r="P96" s="109">
        <f t="shared" si="11"/>
        <v>0</v>
      </c>
      <c r="Q96" s="46">
        <f t="shared" si="2"/>
        <v>0</v>
      </c>
      <c r="R96" s="47">
        <f t="shared" si="3"/>
        <v>0</v>
      </c>
      <c r="S96" s="46">
        <f t="shared" si="4"/>
        <v>0</v>
      </c>
      <c r="T96" s="107">
        <f t="shared" si="12"/>
        <v>0</v>
      </c>
      <c r="U96" s="67">
        <v>0.1837375189800052</v>
      </c>
      <c r="V96" s="109">
        <f t="shared" si="13"/>
        <v>0</v>
      </c>
      <c r="W96" s="45">
        <f t="shared" si="5"/>
        <v>0</v>
      </c>
      <c r="X96" s="47">
        <f t="shared" si="19"/>
        <v>3.7499999999999999E-2</v>
      </c>
      <c r="Y96" s="46">
        <f t="shared" si="20"/>
        <v>0</v>
      </c>
      <c r="Z96" s="107">
        <f t="shared" si="14"/>
        <v>1.2499999999999999E-2</v>
      </c>
      <c r="AA96" s="67">
        <v>0.16692845405907977</v>
      </c>
      <c r="AB96" s="109">
        <f t="shared" si="15"/>
        <v>2.0866056757384969E-3</v>
      </c>
      <c r="AC96" s="110">
        <f t="shared" si="16"/>
        <v>2.0866056757384969E-3</v>
      </c>
    </row>
    <row r="97" spans="1:29" x14ac:dyDescent="0.25">
      <c r="A97" s="52" t="s">
        <v>88</v>
      </c>
      <c r="B97" s="45">
        <v>0</v>
      </c>
      <c r="C97" s="46">
        <v>0</v>
      </c>
      <c r="D97" s="47">
        <v>0</v>
      </c>
      <c r="E97" s="46">
        <v>0</v>
      </c>
      <c r="F97" s="107">
        <f t="shared" si="8"/>
        <v>0</v>
      </c>
      <c r="G97" s="108">
        <v>7.4524380439299709E-2</v>
      </c>
      <c r="H97" s="109">
        <f t="shared" si="9"/>
        <v>0</v>
      </c>
      <c r="I97" s="46">
        <v>0</v>
      </c>
      <c r="J97" s="46">
        <v>0</v>
      </c>
      <c r="K97" s="46">
        <v>0</v>
      </c>
      <c r="L97" s="46">
        <v>0</v>
      </c>
      <c r="M97" s="47">
        <v>0</v>
      </c>
      <c r="N97" s="107">
        <f t="shared" si="10"/>
        <v>0</v>
      </c>
      <c r="O97" s="67">
        <v>0.57480964652161537</v>
      </c>
      <c r="P97" s="109">
        <f t="shared" si="11"/>
        <v>0</v>
      </c>
      <c r="Q97" s="46">
        <f t="shared" si="2"/>
        <v>0</v>
      </c>
      <c r="R97" s="47">
        <f t="shared" si="3"/>
        <v>0</v>
      </c>
      <c r="S97" s="46">
        <f t="shared" si="4"/>
        <v>0</v>
      </c>
      <c r="T97" s="107">
        <f t="shared" si="12"/>
        <v>0</v>
      </c>
      <c r="U97" s="67">
        <v>0.1837375189800052</v>
      </c>
      <c r="V97" s="109">
        <f t="shared" si="13"/>
        <v>0</v>
      </c>
      <c r="W97" s="45">
        <f t="shared" si="5"/>
        <v>0</v>
      </c>
      <c r="X97" s="47">
        <f t="shared" si="19"/>
        <v>0.66249999999999998</v>
      </c>
      <c r="Y97" s="46">
        <f t="shared" si="20"/>
        <v>0</v>
      </c>
      <c r="Z97" s="107">
        <f t="shared" si="14"/>
        <v>0.22083333333333333</v>
      </c>
      <c r="AA97" s="67">
        <v>0.16692845405907977</v>
      </c>
      <c r="AB97" s="109">
        <f t="shared" si="15"/>
        <v>3.6863366938046781E-2</v>
      </c>
      <c r="AC97" s="110">
        <f t="shared" si="16"/>
        <v>3.6863366938046781E-2</v>
      </c>
    </row>
    <row r="98" spans="1:29" x14ac:dyDescent="0.25">
      <c r="A98" s="52" t="s">
        <v>89</v>
      </c>
      <c r="B98" s="45">
        <v>0</v>
      </c>
      <c r="C98" s="46">
        <v>0</v>
      </c>
      <c r="D98" s="47">
        <v>0</v>
      </c>
      <c r="E98" s="46">
        <v>0</v>
      </c>
      <c r="F98" s="107">
        <f t="shared" si="8"/>
        <v>0</v>
      </c>
      <c r="G98" s="108">
        <v>7.4524380439299709E-2</v>
      </c>
      <c r="H98" s="109">
        <f t="shared" si="9"/>
        <v>0</v>
      </c>
      <c r="I98" s="46">
        <v>0</v>
      </c>
      <c r="J98" s="46">
        <v>0</v>
      </c>
      <c r="K98" s="46">
        <v>0</v>
      </c>
      <c r="L98" s="46">
        <v>0</v>
      </c>
      <c r="M98" s="47">
        <v>0.1</v>
      </c>
      <c r="N98" s="107">
        <f t="shared" si="10"/>
        <v>0.02</v>
      </c>
      <c r="O98" s="67">
        <v>0.57480964652161537</v>
      </c>
      <c r="P98" s="109">
        <f t="shared" si="11"/>
        <v>1.1496192930432308E-2</v>
      </c>
      <c r="Q98" s="46">
        <f t="shared" si="2"/>
        <v>8.3333333333333329E-2</v>
      </c>
      <c r="R98" s="47">
        <f t="shared" si="3"/>
        <v>0</v>
      </c>
      <c r="S98" s="46">
        <f t="shared" si="4"/>
        <v>6.6666666666666666E-2</v>
      </c>
      <c r="T98" s="107">
        <f t="shared" si="12"/>
        <v>4.9999999999999996E-2</v>
      </c>
      <c r="U98" s="67">
        <v>0.1837375189800052</v>
      </c>
      <c r="V98" s="109">
        <f t="shared" si="13"/>
        <v>9.1868759490002592E-3</v>
      </c>
      <c r="W98" s="45">
        <f t="shared" si="5"/>
        <v>0</v>
      </c>
      <c r="X98" s="47">
        <f t="shared" si="19"/>
        <v>0</v>
      </c>
      <c r="Y98" s="46">
        <f t="shared" si="20"/>
        <v>0</v>
      </c>
      <c r="Z98" s="107">
        <f t="shared" si="14"/>
        <v>0</v>
      </c>
      <c r="AA98" s="67">
        <v>0.16692845405907977</v>
      </c>
      <c r="AB98" s="109">
        <f t="shared" si="15"/>
        <v>0</v>
      </c>
      <c r="AC98" s="110">
        <f t="shared" si="16"/>
        <v>2.0683068879432567E-2</v>
      </c>
    </row>
    <row r="99" spans="1:29" x14ac:dyDescent="0.25">
      <c r="A99" s="52" t="s">
        <v>90</v>
      </c>
      <c r="B99" s="45">
        <v>0</v>
      </c>
      <c r="C99" s="46">
        <v>0</v>
      </c>
      <c r="D99" s="47">
        <v>0</v>
      </c>
      <c r="E99" s="46">
        <v>0</v>
      </c>
      <c r="F99" s="107">
        <f t="shared" si="8"/>
        <v>0</v>
      </c>
      <c r="G99" s="108">
        <v>7.4524380439299709E-2</v>
      </c>
      <c r="H99" s="109">
        <f t="shared" si="9"/>
        <v>0</v>
      </c>
      <c r="I99" s="46">
        <v>0</v>
      </c>
      <c r="J99" s="46">
        <v>0</v>
      </c>
      <c r="K99" s="46">
        <v>0</v>
      </c>
      <c r="L99" s="46">
        <v>0</v>
      </c>
      <c r="M99" s="47">
        <v>0</v>
      </c>
      <c r="N99" s="107">
        <f t="shared" si="10"/>
        <v>0</v>
      </c>
      <c r="O99" s="67">
        <v>0.57480964652161537</v>
      </c>
      <c r="P99" s="109">
        <f t="shared" si="11"/>
        <v>0</v>
      </c>
      <c r="Q99" s="46">
        <f t="shared" si="2"/>
        <v>0</v>
      </c>
      <c r="R99" s="47">
        <f t="shared" si="3"/>
        <v>0</v>
      </c>
      <c r="S99" s="46">
        <f t="shared" si="4"/>
        <v>0</v>
      </c>
      <c r="T99" s="107">
        <f t="shared" si="12"/>
        <v>0</v>
      </c>
      <c r="U99" s="67">
        <v>0.1837375189800052</v>
      </c>
      <c r="V99" s="109">
        <f t="shared" si="13"/>
        <v>0</v>
      </c>
      <c r="W99" s="45">
        <f t="shared" si="5"/>
        <v>0</v>
      </c>
      <c r="X99" s="47">
        <f t="shared" si="19"/>
        <v>0</v>
      </c>
      <c r="Y99" s="46">
        <f t="shared" si="20"/>
        <v>0.15</v>
      </c>
      <c r="Z99" s="107">
        <f t="shared" si="14"/>
        <v>4.9999999999999996E-2</v>
      </c>
      <c r="AA99" s="67">
        <v>0.16692845405907977</v>
      </c>
      <c r="AB99" s="109">
        <f t="shared" si="15"/>
        <v>8.3464227029539876E-3</v>
      </c>
      <c r="AC99" s="110">
        <f t="shared" si="16"/>
        <v>8.3464227029539876E-3</v>
      </c>
    </row>
    <row r="100" spans="1:29" x14ac:dyDescent="0.25">
      <c r="A100" s="52" t="s">
        <v>91</v>
      </c>
      <c r="B100" s="45">
        <v>0</v>
      </c>
      <c r="C100" s="46">
        <v>0</v>
      </c>
      <c r="D100" s="47">
        <v>0</v>
      </c>
      <c r="E100" s="46">
        <v>0</v>
      </c>
      <c r="F100" s="107">
        <f t="shared" si="8"/>
        <v>0</v>
      </c>
      <c r="G100" s="108">
        <v>7.4524380439299709E-2</v>
      </c>
      <c r="H100" s="109">
        <f t="shared" si="9"/>
        <v>0</v>
      </c>
      <c r="I100" s="46">
        <v>0</v>
      </c>
      <c r="J100" s="46">
        <v>0</v>
      </c>
      <c r="K100" s="46">
        <v>0</v>
      </c>
      <c r="L100" s="46">
        <v>0</v>
      </c>
      <c r="M100" s="47">
        <v>0</v>
      </c>
      <c r="N100" s="107">
        <f t="shared" si="10"/>
        <v>0</v>
      </c>
      <c r="O100" s="67">
        <v>0.57480964652161537</v>
      </c>
      <c r="P100" s="109">
        <f t="shared" si="11"/>
        <v>0</v>
      </c>
      <c r="Q100" s="46">
        <f t="shared" si="2"/>
        <v>0</v>
      </c>
      <c r="R100" s="47">
        <f t="shared" si="3"/>
        <v>0</v>
      </c>
      <c r="S100" s="46">
        <f t="shared" si="4"/>
        <v>0</v>
      </c>
      <c r="T100" s="107">
        <f t="shared" si="12"/>
        <v>0</v>
      </c>
      <c r="U100" s="67">
        <v>0.1837375189800052</v>
      </c>
      <c r="V100" s="109">
        <f t="shared" si="13"/>
        <v>0</v>
      </c>
      <c r="W100" s="45">
        <f t="shared" si="5"/>
        <v>0</v>
      </c>
      <c r="X100" s="47">
        <f t="shared" si="19"/>
        <v>0</v>
      </c>
      <c r="Y100" s="46">
        <f t="shared" si="20"/>
        <v>6.25E-2</v>
      </c>
      <c r="Z100" s="107">
        <f t="shared" si="14"/>
        <v>2.0833333333333332E-2</v>
      </c>
      <c r="AA100" s="67">
        <v>0.16692845405907977</v>
      </c>
      <c r="AB100" s="109">
        <f t="shared" si="15"/>
        <v>3.4776761262308286E-3</v>
      </c>
      <c r="AC100" s="110">
        <f t="shared" si="16"/>
        <v>3.4776761262308286E-3</v>
      </c>
    </row>
    <row r="101" spans="1:29" x14ac:dyDescent="0.25">
      <c r="A101" s="52" t="s">
        <v>92</v>
      </c>
      <c r="B101" s="45">
        <v>0</v>
      </c>
      <c r="C101" s="46">
        <v>0</v>
      </c>
      <c r="D101" s="47">
        <v>0</v>
      </c>
      <c r="E101" s="46">
        <v>0</v>
      </c>
      <c r="F101" s="107">
        <f t="shared" si="8"/>
        <v>0</v>
      </c>
      <c r="G101" s="108">
        <v>7.4524380439299709E-2</v>
      </c>
      <c r="H101" s="109">
        <f t="shared" si="9"/>
        <v>0</v>
      </c>
      <c r="I101" s="46">
        <v>0.7</v>
      </c>
      <c r="J101" s="46">
        <v>0.4</v>
      </c>
      <c r="K101" s="46">
        <v>0.7</v>
      </c>
      <c r="L101" s="46">
        <v>0.4</v>
      </c>
      <c r="M101" s="47">
        <v>0</v>
      </c>
      <c r="N101" s="107">
        <f t="shared" si="10"/>
        <v>0.44000000000000006</v>
      </c>
      <c r="O101" s="67">
        <v>0.57480964652161537</v>
      </c>
      <c r="P101" s="109">
        <f t="shared" si="11"/>
        <v>0.25291624446951078</v>
      </c>
      <c r="Q101" s="46">
        <f t="shared" si="2"/>
        <v>0.46666666666666662</v>
      </c>
      <c r="R101" s="47">
        <f t="shared" si="3"/>
        <v>0.41666666666666669</v>
      </c>
      <c r="S101" s="46">
        <f t="shared" si="4"/>
        <v>0.16666666666666666</v>
      </c>
      <c r="T101" s="107">
        <f t="shared" si="12"/>
        <v>0.35000000000000003</v>
      </c>
      <c r="U101" s="67">
        <v>0.1837375189800052</v>
      </c>
      <c r="V101" s="109">
        <f t="shared" si="13"/>
        <v>6.4308131643001823E-2</v>
      </c>
      <c r="W101" s="45">
        <f t="shared" si="5"/>
        <v>0.19999999999999998</v>
      </c>
      <c r="X101" s="47">
        <f t="shared" si="19"/>
        <v>0.57500000000000007</v>
      </c>
      <c r="Y101" s="46">
        <f t="shared" si="20"/>
        <v>0.44999999999999996</v>
      </c>
      <c r="Z101" s="107">
        <f t="shared" si="14"/>
        <v>0.40833333333333338</v>
      </c>
      <c r="AA101" s="67">
        <v>0.16692845405907977</v>
      </c>
      <c r="AB101" s="109">
        <f t="shared" si="15"/>
        <v>6.8162452074124247E-2</v>
      </c>
      <c r="AC101" s="110">
        <f t="shared" si="16"/>
        <v>0.38538682818663683</v>
      </c>
    </row>
    <row r="102" spans="1:29" x14ac:dyDescent="0.25">
      <c r="A102" s="52" t="s">
        <v>93</v>
      </c>
      <c r="B102" s="45">
        <v>0.2</v>
      </c>
      <c r="C102" s="46">
        <v>0.2</v>
      </c>
      <c r="D102" s="47">
        <v>0.3</v>
      </c>
      <c r="E102" s="46">
        <v>0.4</v>
      </c>
      <c r="F102" s="107">
        <f t="shared" si="8"/>
        <v>0.27500000000000002</v>
      </c>
      <c r="G102" s="108">
        <v>7.4524380439299709E-2</v>
      </c>
      <c r="H102" s="109">
        <f>F102*G102</f>
        <v>2.0494204620807421E-2</v>
      </c>
      <c r="I102" s="46">
        <v>0</v>
      </c>
      <c r="J102" s="46">
        <v>0</v>
      </c>
      <c r="K102" s="46">
        <v>0</v>
      </c>
      <c r="L102" s="46">
        <v>0.4</v>
      </c>
      <c r="M102" s="47">
        <v>0</v>
      </c>
      <c r="N102" s="107">
        <f t="shared" si="10"/>
        <v>0.08</v>
      </c>
      <c r="O102" s="67">
        <v>0.57480964652161537</v>
      </c>
      <c r="P102" s="109">
        <f t="shared" si="11"/>
        <v>4.5984771721729233E-2</v>
      </c>
      <c r="Q102" s="46">
        <f t="shared" si="2"/>
        <v>0</v>
      </c>
      <c r="R102" s="47">
        <f t="shared" si="3"/>
        <v>0</v>
      </c>
      <c r="S102" s="46">
        <f t="shared" si="4"/>
        <v>0.16666666666666666</v>
      </c>
      <c r="T102" s="107">
        <f t="shared" si="12"/>
        <v>5.5555555555555552E-2</v>
      </c>
      <c r="U102" s="67">
        <v>0.1837375189800052</v>
      </c>
      <c r="V102" s="109">
        <f t="shared" si="13"/>
        <v>1.0207639943333622E-2</v>
      </c>
      <c r="W102" s="45">
        <f t="shared" si="5"/>
        <v>0.20000000000000004</v>
      </c>
      <c r="X102" s="47">
        <f t="shared" si="19"/>
        <v>0.17500000000000002</v>
      </c>
      <c r="Y102" s="46">
        <f t="shared" si="20"/>
        <v>0.22500000000000001</v>
      </c>
      <c r="Z102" s="107">
        <f t="shared" si="14"/>
        <v>0.20000000000000004</v>
      </c>
      <c r="AA102" s="67">
        <v>0.16692845405907977</v>
      </c>
      <c r="AB102" s="109">
        <f t="shared" si="15"/>
        <v>3.3385690811815964E-2</v>
      </c>
      <c r="AC102" s="110">
        <f t="shared" si="16"/>
        <v>0.11007230709768626</v>
      </c>
    </row>
    <row r="103" spans="1:29" x14ac:dyDescent="0.25">
      <c r="A103" s="52" t="s">
        <v>94</v>
      </c>
      <c r="B103" s="45">
        <v>0</v>
      </c>
      <c r="C103" s="46">
        <v>0.2</v>
      </c>
      <c r="D103" s="47">
        <v>0.3</v>
      </c>
      <c r="E103" s="46">
        <v>0</v>
      </c>
      <c r="F103" s="107">
        <f t="shared" si="8"/>
        <v>0.125</v>
      </c>
      <c r="G103" s="108">
        <v>7.4524380439299709E-2</v>
      </c>
      <c r="H103" s="109">
        <f t="shared" si="9"/>
        <v>9.3155475549124636E-3</v>
      </c>
      <c r="I103" s="46">
        <v>0</v>
      </c>
      <c r="J103" s="46">
        <v>0</v>
      </c>
      <c r="K103" s="46">
        <v>0</v>
      </c>
      <c r="L103" s="46">
        <v>0</v>
      </c>
      <c r="M103" s="47">
        <v>0</v>
      </c>
      <c r="N103" s="107">
        <f t="shared" si="10"/>
        <v>0</v>
      </c>
      <c r="O103" s="67">
        <v>0.57480964652161537</v>
      </c>
      <c r="P103" s="109">
        <f t="shared" si="11"/>
        <v>0</v>
      </c>
      <c r="Q103" s="46">
        <f t="shared" si="2"/>
        <v>0</v>
      </c>
      <c r="R103" s="47">
        <f t="shared" si="3"/>
        <v>0</v>
      </c>
      <c r="S103" s="46">
        <f t="shared" si="4"/>
        <v>0</v>
      </c>
      <c r="T103" s="107">
        <f t="shared" si="12"/>
        <v>0</v>
      </c>
      <c r="U103" s="67">
        <v>0.1837375189800052</v>
      </c>
      <c r="V103" s="109">
        <f t="shared" si="13"/>
        <v>0</v>
      </c>
      <c r="W103" s="45">
        <f t="shared" si="5"/>
        <v>0</v>
      </c>
      <c r="X103" s="47">
        <f t="shared" si="19"/>
        <v>0</v>
      </c>
      <c r="Y103" s="46">
        <f t="shared" si="20"/>
        <v>0</v>
      </c>
      <c r="Z103" s="107">
        <f t="shared" si="14"/>
        <v>0</v>
      </c>
      <c r="AA103" s="67">
        <v>0.16692845405907977</v>
      </c>
      <c r="AB103" s="109">
        <f t="shared" si="15"/>
        <v>0</v>
      </c>
      <c r="AC103" s="110">
        <f t="shared" si="16"/>
        <v>9.3155475549124636E-3</v>
      </c>
    </row>
    <row r="104" spans="1:29" x14ac:dyDescent="0.25">
      <c r="A104" s="52" t="s">
        <v>95</v>
      </c>
      <c r="B104" s="45">
        <v>0.2</v>
      </c>
      <c r="C104" s="46">
        <v>0.3</v>
      </c>
      <c r="D104" s="47">
        <v>0</v>
      </c>
      <c r="E104" s="46">
        <v>0</v>
      </c>
      <c r="F104" s="107">
        <f t="shared" si="8"/>
        <v>0.125</v>
      </c>
      <c r="G104" s="108">
        <v>7.4524380439299709E-2</v>
      </c>
      <c r="H104" s="109">
        <f t="shared" si="9"/>
        <v>9.3155475549124636E-3</v>
      </c>
      <c r="I104" s="46">
        <v>0</v>
      </c>
      <c r="J104" s="46">
        <v>0</v>
      </c>
      <c r="K104" s="46">
        <v>0</v>
      </c>
      <c r="L104" s="46">
        <v>0</v>
      </c>
      <c r="M104" s="47">
        <v>0</v>
      </c>
      <c r="N104" s="107">
        <f t="shared" si="10"/>
        <v>0</v>
      </c>
      <c r="O104" s="67">
        <v>0.57480964652161537</v>
      </c>
      <c r="P104" s="109">
        <f t="shared" si="11"/>
        <v>0</v>
      </c>
      <c r="Q104" s="46">
        <f t="shared" si="2"/>
        <v>0</v>
      </c>
      <c r="R104" s="47">
        <f t="shared" si="3"/>
        <v>0</v>
      </c>
      <c r="S104" s="46">
        <f t="shared" si="4"/>
        <v>0</v>
      </c>
      <c r="T104" s="107">
        <f t="shared" si="12"/>
        <v>0</v>
      </c>
      <c r="U104" s="67">
        <v>0.1837375189800052</v>
      </c>
      <c r="V104" s="109">
        <f t="shared" si="13"/>
        <v>0</v>
      </c>
      <c r="W104" s="45">
        <f t="shared" si="5"/>
        <v>0</v>
      </c>
      <c r="X104" s="47">
        <f t="shared" si="19"/>
        <v>0</v>
      </c>
      <c r="Y104" s="46">
        <f t="shared" si="20"/>
        <v>0</v>
      </c>
      <c r="Z104" s="107">
        <f t="shared" si="14"/>
        <v>0</v>
      </c>
      <c r="AA104" s="67">
        <v>0.16692845405907977</v>
      </c>
      <c r="AB104" s="109">
        <f t="shared" si="15"/>
        <v>0</v>
      </c>
      <c r="AC104" s="110">
        <f t="shared" si="16"/>
        <v>9.3155475549124636E-3</v>
      </c>
    </row>
    <row r="105" spans="1:29" x14ac:dyDescent="0.25">
      <c r="A105" s="52" t="s">
        <v>96</v>
      </c>
      <c r="B105" s="45">
        <v>0</v>
      </c>
      <c r="C105" s="46">
        <v>0</v>
      </c>
      <c r="D105" s="47">
        <v>0</v>
      </c>
      <c r="E105" s="46">
        <v>0.6</v>
      </c>
      <c r="F105" s="107">
        <f t="shared" si="8"/>
        <v>0.15</v>
      </c>
      <c r="G105" s="108">
        <v>7.4524380439299709E-2</v>
      </c>
      <c r="H105" s="109">
        <f t="shared" si="9"/>
        <v>1.1178657065894956E-2</v>
      </c>
      <c r="I105" s="46">
        <v>0</v>
      </c>
      <c r="J105" s="46">
        <v>0</v>
      </c>
      <c r="K105" s="46">
        <v>0</v>
      </c>
      <c r="L105" s="46">
        <v>0</v>
      </c>
      <c r="M105" s="47">
        <v>0</v>
      </c>
      <c r="N105" s="107">
        <f t="shared" si="10"/>
        <v>0</v>
      </c>
      <c r="O105" s="67">
        <v>0.57480964652161537</v>
      </c>
      <c r="P105" s="109">
        <f t="shared" si="11"/>
        <v>0</v>
      </c>
      <c r="Q105" s="46">
        <f t="shared" si="2"/>
        <v>0</v>
      </c>
      <c r="R105" s="47">
        <f t="shared" si="3"/>
        <v>0</v>
      </c>
      <c r="S105" s="46">
        <f t="shared" si="4"/>
        <v>0</v>
      </c>
      <c r="T105" s="107">
        <f t="shared" si="12"/>
        <v>0</v>
      </c>
      <c r="U105" s="67">
        <v>0.1837375189800052</v>
      </c>
      <c r="V105" s="109">
        <f t="shared" si="13"/>
        <v>0</v>
      </c>
      <c r="W105" s="45">
        <f t="shared" si="5"/>
        <v>0</v>
      </c>
      <c r="X105" s="47">
        <f t="shared" si="19"/>
        <v>0</v>
      </c>
      <c r="Y105" s="46">
        <f t="shared" si="20"/>
        <v>0</v>
      </c>
      <c r="Z105" s="107">
        <f t="shared" si="14"/>
        <v>0</v>
      </c>
      <c r="AA105" s="67">
        <v>0.16692845405907977</v>
      </c>
      <c r="AB105" s="109">
        <f t="shared" si="15"/>
        <v>0</v>
      </c>
      <c r="AC105" s="110">
        <f t="shared" si="16"/>
        <v>1.1178657065894956E-2</v>
      </c>
    </row>
    <row r="106" spans="1:29" x14ac:dyDescent="0.25">
      <c r="A106" s="52" t="s">
        <v>97</v>
      </c>
      <c r="B106" s="45">
        <v>0</v>
      </c>
      <c r="C106" s="46">
        <v>0</v>
      </c>
      <c r="D106" s="47">
        <v>0</v>
      </c>
      <c r="E106" s="46">
        <v>0</v>
      </c>
      <c r="F106" s="107">
        <f t="shared" si="8"/>
        <v>0</v>
      </c>
      <c r="G106" s="108">
        <v>7.4524380439299709E-2</v>
      </c>
      <c r="H106" s="109">
        <f t="shared" si="9"/>
        <v>0</v>
      </c>
      <c r="I106" s="46">
        <v>0</v>
      </c>
      <c r="J106" s="46">
        <v>0.1</v>
      </c>
      <c r="K106" s="46">
        <v>0</v>
      </c>
      <c r="L106" s="46">
        <v>0</v>
      </c>
      <c r="M106" s="47">
        <v>0</v>
      </c>
      <c r="N106" s="107">
        <f t="shared" si="10"/>
        <v>0.02</v>
      </c>
      <c r="O106" s="67">
        <v>0.57480964652161537</v>
      </c>
      <c r="P106" s="109">
        <f t="shared" si="11"/>
        <v>1.1496192930432308E-2</v>
      </c>
      <c r="Q106" s="46">
        <f t="shared" si="2"/>
        <v>0</v>
      </c>
      <c r="R106" s="47">
        <f t="shared" si="3"/>
        <v>0</v>
      </c>
      <c r="S106" s="46">
        <f t="shared" si="4"/>
        <v>0</v>
      </c>
      <c r="T106" s="107">
        <f t="shared" si="12"/>
        <v>0</v>
      </c>
      <c r="U106" s="67">
        <v>0.1837375189800052</v>
      </c>
      <c r="V106" s="109">
        <f t="shared" si="13"/>
        <v>0</v>
      </c>
      <c r="W106" s="45">
        <f t="shared" si="5"/>
        <v>0</v>
      </c>
      <c r="X106" s="47">
        <f t="shared" si="19"/>
        <v>0</v>
      </c>
      <c r="Y106" s="46">
        <f t="shared" si="20"/>
        <v>0</v>
      </c>
      <c r="Z106" s="107">
        <f t="shared" si="14"/>
        <v>0</v>
      </c>
      <c r="AA106" s="67">
        <v>0.16692845405907977</v>
      </c>
      <c r="AB106" s="109">
        <f t="shared" si="15"/>
        <v>0</v>
      </c>
      <c r="AC106" s="110">
        <f t="shared" si="16"/>
        <v>1.1496192930432308E-2</v>
      </c>
    </row>
    <row r="107" spans="1:29" x14ac:dyDescent="0.25">
      <c r="A107" s="52" t="s">
        <v>99</v>
      </c>
      <c r="B107" s="45">
        <v>0.1</v>
      </c>
      <c r="C107" s="46">
        <v>0.1</v>
      </c>
      <c r="D107" s="47">
        <v>0</v>
      </c>
      <c r="E107" s="46">
        <v>0</v>
      </c>
      <c r="F107" s="107">
        <f t="shared" si="8"/>
        <v>0.05</v>
      </c>
      <c r="G107" s="108">
        <v>7.4524380439299709E-2</v>
      </c>
      <c r="H107" s="109">
        <f t="shared" si="9"/>
        <v>3.7262190219649856E-3</v>
      </c>
      <c r="I107" s="46">
        <v>0</v>
      </c>
      <c r="J107" s="46">
        <v>0</v>
      </c>
      <c r="K107" s="46">
        <v>0</v>
      </c>
      <c r="L107" s="46">
        <v>0</v>
      </c>
      <c r="M107" s="47">
        <v>0</v>
      </c>
      <c r="N107" s="107">
        <f t="shared" si="10"/>
        <v>0</v>
      </c>
      <c r="O107" s="67">
        <v>0.57480964652161537</v>
      </c>
      <c r="P107" s="109">
        <f t="shared" si="11"/>
        <v>0</v>
      </c>
      <c r="Q107" s="46">
        <f t="shared" si="2"/>
        <v>0</v>
      </c>
      <c r="R107" s="47">
        <f t="shared" si="3"/>
        <v>0</v>
      </c>
      <c r="S107" s="46">
        <f t="shared" si="4"/>
        <v>0</v>
      </c>
      <c r="T107" s="107">
        <f t="shared" si="12"/>
        <v>0</v>
      </c>
      <c r="U107" s="67">
        <v>0.1837375189800052</v>
      </c>
      <c r="V107" s="109">
        <f t="shared" si="13"/>
        <v>0</v>
      </c>
      <c r="W107" s="45">
        <f t="shared" si="5"/>
        <v>0</v>
      </c>
      <c r="X107" s="47">
        <f t="shared" si="19"/>
        <v>0</v>
      </c>
      <c r="Y107" s="46">
        <f t="shared" si="20"/>
        <v>0</v>
      </c>
      <c r="Z107" s="107">
        <f t="shared" si="14"/>
        <v>0</v>
      </c>
      <c r="AA107" s="67">
        <v>0.16692845405907977</v>
      </c>
      <c r="AB107" s="109">
        <f t="shared" si="15"/>
        <v>0</v>
      </c>
      <c r="AC107" s="110">
        <f t="shared" si="16"/>
        <v>3.7262190219649856E-3</v>
      </c>
    </row>
    <row r="108" spans="1:29" x14ac:dyDescent="0.25">
      <c r="A108" s="52" t="s">
        <v>100</v>
      </c>
      <c r="B108" s="45">
        <v>0</v>
      </c>
      <c r="C108" s="46">
        <v>0</v>
      </c>
      <c r="D108" s="47">
        <v>0</v>
      </c>
      <c r="E108" s="46">
        <v>0</v>
      </c>
      <c r="F108" s="107">
        <f t="shared" si="8"/>
        <v>0</v>
      </c>
      <c r="G108" s="108">
        <v>7.4524380439299709E-2</v>
      </c>
      <c r="H108" s="109">
        <f t="shared" si="9"/>
        <v>0</v>
      </c>
      <c r="I108" s="46">
        <v>0</v>
      </c>
      <c r="J108" s="46">
        <v>0</v>
      </c>
      <c r="K108" s="46">
        <v>0</v>
      </c>
      <c r="L108" s="46">
        <v>0</v>
      </c>
      <c r="M108" s="47">
        <v>0</v>
      </c>
      <c r="N108" s="107">
        <f t="shared" si="10"/>
        <v>0</v>
      </c>
      <c r="O108" s="67">
        <v>0.57480964652161537</v>
      </c>
      <c r="P108" s="109">
        <f t="shared" si="11"/>
        <v>0</v>
      </c>
      <c r="Q108" s="46">
        <f t="shared" si="2"/>
        <v>0</v>
      </c>
      <c r="R108" s="47">
        <f t="shared" si="3"/>
        <v>0</v>
      </c>
      <c r="S108" s="46">
        <f t="shared" si="4"/>
        <v>0</v>
      </c>
      <c r="T108" s="107">
        <f t="shared" si="12"/>
        <v>0</v>
      </c>
      <c r="U108" s="67">
        <v>0.1837375189800052</v>
      </c>
      <c r="V108" s="109">
        <f t="shared" si="13"/>
        <v>0</v>
      </c>
      <c r="W108" s="45">
        <f t="shared" si="5"/>
        <v>0</v>
      </c>
      <c r="X108" s="47">
        <f t="shared" si="19"/>
        <v>0.1</v>
      </c>
      <c r="Y108" s="46">
        <f t="shared" si="20"/>
        <v>0</v>
      </c>
      <c r="Z108" s="107">
        <f t="shared" si="14"/>
        <v>3.3333333333333333E-2</v>
      </c>
      <c r="AA108" s="67">
        <v>0.16692845405907977</v>
      </c>
      <c r="AB108" s="109">
        <f t="shared" si="15"/>
        <v>5.5642818019693259E-3</v>
      </c>
      <c r="AC108" s="110">
        <f t="shared" si="16"/>
        <v>5.5642818019693259E-3</v>
      </c>
    </row>
    <row r="109" spans="1:29" x14ac:dyDescent="0.25">
      <c r="A109" s="52" t="s">
        <v>98</v>
      </c>
      <c r="B109" s="45">
        <v>0</v>
      </c>
      <c r="C109" s="46">
        <v>0</v>
      </c>
      <c r="D109" s="47">
        <v>0</v>
      </c>
      <c r="E109" s="46">
        <v>0</v>
      </c>
      <c r="F109" s="107">
        <f t="shared" si="8"/>
        <v>0</v>
      </c>
      <c r="G109" s="108">
        <v>7.4524380439299709E-2</v>
      </c>
      <c r="H109" s="109">
        <f t="shared" si="9"/>
        <v>0</v>
      </c>
      <c r="I109" s="46">
        <v>0</v>
      </c>
      <c r="J109" s="46">
        <v>0</v>
      </c>
      <c r="K109" s="46">
        <v>0</v>
      </c>
      <c r="L109" s="46">
        <v>0.1</v>
      </c>
      <c r="M109" s="47">
        <v>0.1</v>
      </c>
      <c r="N109" s="107">
        <f t="shared" si="10"/>
        <v>0.04</v>
      </c>
      <c r="O109" s="67">
        <v>0.57480964652161537</v>
      </c>
      <c r="P109" s="109">
        <f t="shared" si="11"/>
        <v>2.2992385860864616E-2</v>
      </c>
      <c r="Q109" s="46">
        <f t="shared" si="2"/>
        <v>0</v>
      </c>
      <c r="R109" s="47">
        <f t="shared" si="3"/>
        <v>0.13333333333333333</v>
      </c>
      <c r="S109" s="46">
        <f t="shared" si="4"/>
        <v>0</v>
      </c>
      <c r="T109" s="107">
        <f t="shared" si="12"/>
        <v>4.4444444444444446E-2</v>
      </c>
      <c r="U109" s="67">
        <v>0.1837375189800052</v>
      </c>
      <c r="V109" s="109">
        <f t="shared" si="13"/>
        <v>8.1661119546668978E-3</v>
      </c>
      <c r="W109" s="45">
        <f t="shared" si="5"/>
        <v>0.13333333333333333</v>
      </c>
      <c r="X109" s="47">
        <f t="shared" si="19"/>
        <v>6.25E-2</v>
      </c>
      <c r="Y109" s="46">
        <f t="shared" si="20"/>
        <v>0.2</v>
      </c>
      <c r="Z109" s="107">
        <f t="shared" si="14"/>
        <v>0.13194444444444445</v>
      </c>
      <c r="AA109" s="67">
        <v>0.16692845405907977</v>
      </c>
      <c r="AB109" s="109">
        <f t="shared" si="15"/>
        <v>2.2025282132795247E-2</v>
      </c>
      <c r="AC109" s="110">
        <f t="shared" si="16"/>
        <v>5.3183779948326765E-2</v>
      </c>
    </row>
    <row r="110" spans="1:29" x14ac:dyDescent="0.25">
      <c r="A110" s="52" t="s">
        <v>101</v>
      </c>
      <c r="B110" s="45">
        <v>0.1</v>
      </c>
      <c r="C110" s="46">
        <v>0</v>
      </c>
      <c r="D110" s="47">
        <v>0</v>
      </c>
      <c r="E110" s="46">
        <v>0</v>
      </c>
      <c r="F110" s="107">
        <f t="shared" si="8"/>
        <v>2.5000000000000001E-2</v>
      </c>
      <c r="G110" s="108">
        <v>7.4524380439299709E-2</v>
      </c>
      <c r="H110" s="109">
        <f t="shared" si="9"/>
        <v>1.8631095109824928E-3</v>
      </c>
      <c r="I110" s="46">
        <v>0</v>
      </c>
      <c r="J110" s="46">
        <v>0</v>
      </c>
      <c r="K110" s="46">
        <v>0</v>
      </c>
      <c r="L110" s="46">
        <v>0</v>
      </c>
      <c r="M110" s="47">
        <v>0</v>
      </c>
      <c r="N110" s="107">
        <f t="shared" si="10"/>
        <v>0</v>
      </c>
      <c r="O110" s="67">
        <v>0.57480964652161537</v>
      </c>
      <c r="P110" s="109">
        <f t="shared" si="11"/>
        <v>0</v>
      </c>
      <c r="Q110" s="46">
        <f t="shared" si="2"/>
        <v>0</v>
      </c>
      <c r="R110" s="47">
        <f t="shared" si="3"/>
        <v>0</v>
      </c>
      <c r="S110" s="46">
        <f t="shared" si="4"/>
        <v>0</v>
      </c>
      <c r="T110" s="107">
        <f t="shared" si="12"/>
        <v>0</v>
      </c>
      <c r="U110" s="67">
        <v>0.1837375189800052</v>
      </c>
      <c r="V110" s="109">
        <f t="shared" si="13"/>
        <v>0</v>
      </c>
      <c r="W110" s="45">
        <f t="shared" si="5"/>
        <v>0</v>
      </c>
      <c r="X110" s="47">
        <f t="shared" si="19"/>
        <v>0</v>
      </c>
      <c r="Y110" s="46">
        <f t="shared" si="20"/>
        <v>0</v>
      </c>
      <c r="Z110" s="107">
        <f t="shared" si="14"/>
        <v>0</v>
      </c>
      <c r="AA110" s="67">
        <v>0.16692845405907977</v>
      </c>
      <c r="AB110" s="109">
        <f t="shared" si="15"/>
        <v>0</v>
      </c>
      <c r="AC110" s="110">
        <f t="shared" si="16"/>
        <v>1.8631095109824928E-3</v>
      </c>
    </row>
    <row r="111" spans="1:29" x14ac:dyDescent="0.25">
      <c r="A111" s="52" t="s">
        <v>102</v>
      </c>
      <c r="B111" s="45">
        <v>0</v>
      </c>
      <c r="C111" s="46">
        <v>0</v>
      </c>
      <c r="D111" s="47">
        <v>0</v>
      </c>
      <c r="E111" s="46">
        <v>0</v>
      </c>
      <c r="F111" s="107">
        <f t="shared" si="8"/>
        <v>0</v>
      </c>
      <c r="G111" s="108">
        <v>7.4524380439299709E-2</v>
      </c>
      <c r="H111" s="109">
        <f t="shared" si="9"/>
        <v>0</v>
      </c>
      <c r="I111" s="46">
        <v>0</v>
      </c>
      <c r="J111" s="46">
        <v>0</v>
      </c>
      <c r="K111" s="46">
        <v>0.4</v>
      </c>
      <c r="L111" s="46">
        <v>0</v>
      </c>
      <c r="M111" s="47">
        <v>0</v>
      </c>
      <c r="N111" s="107">
        <f t="shared" si="10"/>
        <v>0.08</v>
      </c>
      <c r="O111" s="67">
        <v>0.57480964652161537</v>
      </c>
      <c r="P111" s="109">
        <f t="shared" si="11"/>
        <v>4.5984771721729233E-2</v>
      </c>
      <c r="Q111" s="46">
        <f t="shared" si="2"/>
        <v>0</v>
      </c>
      <c r="R111" s="47">
        <f t="shared" si="3"/>
        <v>0</v>
      </c>
      <c r="S111" s="46">
        <f t="shared" si="4"/>
        <v>0</v>
      </c>
      <c r="T111" s="107">
        <f t="shared" si="12"/>
        <v>0</v>
      </c>
      <c r="U111" s="67">
        <v>0.1837375189800052</v>
      </c>
      <c r="V111" s="109">
        <f t="shared" si="13"/>
        <v>0</v>
      </c>
      <c r="W111" s="45">
        <f t="shared" si="5"/>
        <v>0</v>
      </c>
      <c r="X111" s="47">
        <f t="shared" si="19"/>
        <v>0</v>
      </c>
      <c r="Y111" s="46">
        <f t="shared" si="20"/>
        <v>0</v>
      </c>
      <c r="Z111" s="107">
        <f t="shared" si="14"/>
        <v>0</v>
      </c>
      <c r="AA111" s="67">
        <v>0.16692845405907977</v>
      </c>
      <c r="AB111" s="109">
        <f t="shared" si="15"/>
        <v>0</v>
      </c>
      <c r="AC111" s="110">
        <f t="shared" si="16"/>
        <v>4.5984771721729233E-2</v>
      </c>
    </row>
    <row r="112" spans="1:29" x14ac:dyDescent="0.25">
      <c r="A112" s="52" t="s">
        <v>103</v>
      </c>
      <c r="B112" s="45">
        <v>0</v>
      </c>
      <c r="C112" s="46">
        <v>0</v>
      </c>
      <c r="D112" s="47">
        <v>0</v>
      </c>
      <c r="E112" s="46">
        <v>0</v>
      </c>
      <c r="F112" s="107">
        <f t="shared" si="8"/>
        <v>0</v>
      </c>
      <c r="G112" s="108">
        <v>7.4524380439299709E-2</v>
      </c>
      <c r="H112" s="109">
        <f t="shared" si="9"/>
        <v>0</v>
      </c>
      <c r="I112" s="46">
        <v>0</v>
      </c>
      <c r="J112" s="46">
        <v>0.2</v>
      </c>
      <c r="K112" s="46">
        <v>0</v>
      </c>
      <c r="L112" s="46">
        <v>0.2</v>
      </c>
      <c r="M112" s="47">
        <v>0.2</v>
      </c>
      <c r="N112" s="107">
        <f t="shared" si="10"/>
        <v>0.12000000000000002</v>
      </c>
      <c r="O112" s="67">
        <v>0.57480964652161537</v>
      </c>
      <c r="P112" s="109">
        <f t="shared" si="11"/>
        <v>6.8977157582593859E-2</v>
      </c>
      <c r="Q112" s="46">
        <f t="shared" si="2"/>
        <v>8.3333333333333329E-2</v>
      </c>
      <c r="R112" s="47">
        <f t="shared" si="3"/>
        <v>3.3333333333333333E-2</v>
      </c>
      <c r="S112" s="46">
        <f t="shared" si="4"/>
        <v>8.3333333333333329E-2</v>
      </c>
      <c r="T112" s="107">
        <f t="shared" si="12"/>
        <v>6.6666666666666666E-2</v>
      </c>
      <c r="U112" s="67">
        <v>0.1837375189800052</v>
      </c>
      <c r="V112" s="109">
        <f t="shared" si="13"/>
        <v>1.2249167932000347E-2</v>
      </c>
      <c r="W112" s="45">
        <f t="shared" si="5"/>
        <v>0.11666666666666665</v>
      </c>
      <c r="X112" s="47">
        <f t="shared" si="19"/>
        <v>0.17499999999999999</v>
      </c>
      <c r="Y112" s="46">
        <f t="shared" si="20"/>
        <v>0.11249999999999999</v>
      </c>
      <c r="Z112" s="107">
        <f t="shared" si="14"/>
        <v>0.13472222222222222</v>
      </c>
      <c r="AA112" s="67">
        <v>0.16692845405907977</v>
      </c>
      <c r="AB112" s="109">
        <f t="shared" si="15"/>
        <v>2.2488972282959357E-2</v>
      </c>
      <c r="AC112" s="110">
        <f t="shared" si="16"/>
        <v>0.10371529779755356</v>
      </c>
    </row>
    <row r="113" spans="1:29" ht="15.75" thickBot="1" x14ac:dyDescent="0.3">
      <c r="A113" s="111" t="s">
        <v>104</v>
      </c>
      <c r="B113" s="54">
        <v>0</v>
      </c>
      <c r="C113" s="55">
        <v>0</v>
      </c>
      <c r="D113" s="56">
        <v>0</v>
      </c>
      <c r="E113" s="55">
        <v>0</v>
      </c>
      <c r="F113" s="112">
        <f t="shared" si="8"/>
        <v>0</v>
      </c>
      <c r="G113" s="113">
        <v>7.4524380439299709E-2</v>
      </c>
      <c r="H113" s="114">
        <f t="shared" si="9"/>
        <v>0</v>
      </c>
      <c r="I113" s="115">
        <v>0</v>
      </c>
      <c r="J113" s="115">
        <v>0</v>
      </c>
      <c r="K113" s="115">
        <v>0</v>
      </c>
      <c r="L113" s="115">
        <v>0</v>
      </c>
      <c r="M113" s="116">
        <v>0</v>
      </c>
      <c r="N113" s="117">
        <f>SUM(I113:M113)/5</f>
        <v>0</v>
      </c>
      <c r="O113" s="118">
        <v>0.57480964652161537</v>
      </c>
      <c r="P113" s="119">
        <f t="shared" si="11"/>
        <v>0</v>
      </c>
      <c r="Q113" s="55">
        <f t="shared" si="2"/>
        <v>0</v>
      </c>
      <c r="R113" s="56">
        <f t="shared" si="3"/>
        <v>6.6666666666666666E-2</v>
      </c>
      <c r="S113" s="115">
        <f t="shared" si="4"/>
        <v>0</v>
      </c>
      <c r="T113" s="117">
        <f t="shared" si="12"/>
        <v>2.2222222222222223E-2</v>
      </c>
      <c r="U113" s="120">
        <v>0.1837375189800052</v>
      </c>
      <c r="V113" s="114">
        <f t="shared" si="13"/>
        <v>4.0830559773334489E-3</v>
      </c>
      <c r="W113" s="121">
        <f t="shared" si="5"/>
        <v>4.9999999999999996E-2</v>
      </c>
      <c r="X113" s="116">
        <f t="shared" si="19"/>
        <v>0</v>
      </c>
      <c r="Y113" s="115">
        <f t="shared" si="20"/>
        <v>0</v>
      </c>
      <c r="Z113" s="117">
        <f>SUM(W113:Y113)/3</f>
        <v>1.6666666666666666E-2</v>
      </c>
      <c r="AA113" s="120">
        <v>0.16692845405907977</v>
      </c>
      <c r="AB113" s="114">
        <f t="shared" si="15"/>
        <v>2.782140900984663E-3</v>
      </c>
      <c r="AC113" s="122">
        <f t="shared" si="16"/>
        <v>6.8651968783181114E-3</v>
      </c>
    </row>
    <row r="114" spans="1:29" ht="75.75" thickBot="1" x14ac:dyDescent="0.3">
      <c r="A114" s="123"/>
      <c r="B114" s="124" t="s">
        <v>1</v>
      </c>
      <c r="C114" s="125" t="s">
        <v>3</v>
      </c>
      <c r="D114" s="126" t="s">
        <v>118</v>
      </c>
      <c r="E114" s="127" t="s">
        <v>119</v>
      </c>
      <c r="F114" s="128" t="s">
        <v>120</v>
      </c>
    </row>
    <row r="115" spans="1:29" x14ac:dyDescent="0.25">
      <c r="A115" s="129"/>
      <c r="B115" s="108"/>
      <c r="C115" s="108"/>
      <c r="D115" s="108"/>
      <c r="E115" s="130"/>
      <c r="F115" s="131"/>
    </row>
    <row r="116" spans="1:29" x14ac:dyDescent="0.25">
      <c r="A116" s="44" t="s">
        <v>121</v>
      </c>
      <c r="B116" s="132">
        <f>COUNTIFS(F61:F113, "&gt;0", F61:F113,"&lt;=0.1")</f>
        <v>5</v>
      </c>
      <c r="C116" s="108">
        <f>COUNTIFS(N61:N113, "&gt;0", N61:N113,"&lt;=0.1")</f>
        <v>13</v>
      </c>
      <c r="D116" s="108">
        <f>COUNTIFS(T61:T113, "&gt;0", T61:T113,"&lt;=0.1")</f>
        <v>9</v>
      </c>
      <c r="E116" s="130">
        <f>COUNTIFS(Z61:Z113, "&gt;0", Z61:Z113,"&lt;=0.1")</f>
        <v>21</v>
      </c>
      <c r="F116" s="131">
        <f>COUNTIFS(AC61:AC113, "&gt;0", AC61:AC113,"&lt;=0.1")</f>
        <v>45</v>
      </c>
    </row>
    <row r="117" spans="1:29" x14ac:dyDescent="0.25">
      <c r="A117" s="44" t="s">
        <v>122</v>
      </c>
      <c r="B117" s="132">
        <f>COUNTIFS(F61:F113, "&gt;0.1", F61:F113,"&lt;=0.2")</f>
        <v>5</v>
      </c>
      <c r="C117" s="108">
        <f>COUNTIFS(N61:N113, "&gt;0.1", N61:N113,"&lt;=0.2")</f>
        <v>4</v>
      </c>
      <c r="D117" s="108">
        <f>COUNTIFS(T61:T113, "&gt;0.1", T61:T113,"&lt;=0.2")</f>
        <v>1</v>
      </c>
      <c r="E117" s="130">
        <f>COUNTIFS(Z61:Z113, "&gt;0.1", Z61:Z113,"&lt;=0.2")</f>
        <v>7</v>
      </c>
      <c r="F117" s="131">
        <f>COUNTIFS(AC61:AC113, "&gt;0.1", AC61:AC113,"&lt;=0.2")</f>
        <v>6</v>
      </c>
    </row>
    <row r="118" spans="1:29" x14ac:dyDescent="0.25">
      <c r="A118" s="44" t="s">
        <v>123</v>
      </c>
      <c r="B118" s="132">
        <f>COUNTIFS(F61:F113, "&gt;0.2", F61:F113,"&lt;=0.3")</f>
        <v>1</v>
      </c>
      <c r="C118" s="108">
        <f>COUNTIFS(N61:N113, "&gt;0.2", N61:N113,"&lt;=0.3")</f>
        <v>2</v>
      </c>
      <c r="D118" s="108">
        <f>COUNTIFS(T61:T113, "&gt;0.2", T61:T113,"&lt;=0.3")</f>
        <v>0</v>
      </c>
      <c r="E118" s="130">
        <f>COUNTIFS(Z61:Z113, "&gt;0.2", Z61:Z113,"&lt;=0.3")</f>
        <v>3</v>
      </c>
      <c r="F118" s="131">
        <f>COUNTIFS(AC61:AC113, "&gt;0.2", AC61:AC113,"&lt;=0.3")</f>
        <v>0</v>
      </c>
    </row>
    <row r="119" spans="1:29" x14ac:dyDescent="0.25">
      <c r="A119" s="44" t="s">
        <v>124</v>
      </c>
      <c r="B119" s="132">
        <f>COUNTIFS(F61:F113, "&gt;0.3", F61:F113,"&lt;=0.4")</f>
        <v>0</v>
      </c>
      <c r="C119" s="108">
        <f>COUNTIFS(N61:N113, "&gt;0.3", N61:N113,"&lt;=0.4")</f>
        <v>0</v>
      </c>
      <c r="D119" s="108">
        <f>COUNTIFS(T61:T113, "&gt;0.3", T61:T113,"&lt;=0.4")</f>
        <v>2</v>
      </c>
      <c r="E119" s="130">
        <f>COUNTIFS(Z61:Z113, "&gt;0.3", Z61:Z113,"&lt;=0.4")</f>
        <v>2</v>
      </c>
      <c r="F119" s="131">
        <f>COUNTIFS(AC61:AC113, "&gt;0.3", AC61:AC113,"&lt;=0.4")</f>
        <v>1</v>
      </c>
    </row>
    <row r="120" spans="1:29" x14ac:dyDescent="0.25">
      <c r="A120" s="44" t="s">
        <v>125</v>
      </c>
      <c r="B120" s="132">
        <f>COUNTIFS(F61:F113, "&gt;0.4", F61:F113,"&lt;=0.5")</f>
        <v>2</v>
      </c>
      <c r="C120" s="108">
        <f>COUNTIFS(N61:N113, "&gt;0.4", N61:N113,"&lt;=0.5")</f>
        <v>1</v>
      </c>
      <c r="D120" s="108">
        <f>COUNTIFS(T61:T113, "&gt;0.4", T61:T113,"&lt;=0.5")</f>
        <v>0</v>
      </c>
      <c r="E120" s="130">
        <f>COUNTIFS(Z61:Z113, "&gt;0.4", Z61:Z113,"&lt;=0.5")</f>
        <v>1</v>
      </c>
      <c r="F120" s="131">
        <f>COUNTIFS(AC61:AC113, "&gt;0.4",AC61:AC113, "&lt;=0.5")</f>
        <v>0</v>
      </c>
    </row>
    <row r="121" spans="1:29" x14ac:dyDescent="0.25">
      <c r="A121" s="44" t="s">
        <v>126</v>
      </c>
      <c r="B121" s="132">
        <f>COUNTIFS(F61:F113, "&gt;0.5", F61:F113,"&lt;=0.6")</f>
        <v>1</v>
      </c>
      <c r="C121" s="108">
        <f>COUNTIFS(N61:N113, "&gt;0.5", N61:N113,"&lt;=0.6")</f>
        <v>0</v>
      </c>
      <c r="D121" s="108">
        <f>COUNTIFS(T61:T113, "&gt;0.5", T61:T113,"&lt;=0.6")</f>
        <v>0</v>
      </c>
      <c r="E121" s="130">
        <f>COUNTIFS(Z61:Z113, "&gt;0.5", Z61:Z113,"&lt;=0.6")</f>
        <v>0</v>
      </c>
      <c r="F121" s="131">
        <f>COUNTIFS(AC61:AC113, "&gt;0.5",AC61:AC113, "&lt;=0.6")</f>
        <v>0</v>
      </c>
    </row>
    <row r="122" spans="1:29" x14ac:dyDescent="0.25">
      <c r="A122" s="44" t="s">
        <v>127</v>
      </c>
      <c r="B122" s="132">
        <f>COUNTIFS(F61:F113, "&gt;0.6", F61:F113,"&lt;=0.7")</f>
        <v>1</v>
      </c>
      <c r="C122" s="108">
        <f>COUNTIFS(N61:N113, "&gt;0.6", N61:N113,"&lt;=0.7")</f>
        <v>1</v>
      </c>
      <c r="D122" s="108">
        <f>COUNTIFS(T61:T113, "&gt;0.6", T61:T113,"&lt;=0.7")</f>
        <v>0</v>
      </c>
      <c r="E122" s="130">
        <f>COUNTIFS(Z61:Z113, "&gt;0.6", Z61:Z113,"&lt;=0.7")</f>
        <v>0</v>
      </c>
      <c r="F122" s="131">
        <f>COUNTIFS(AC61:AC113, "&gt;0.6",AC61:AC113, "&lt;=0.7")</f>
        <v>1</v>
      </c>
    </row>
    <row r="123" spans="1:29" x14ac:dyDescent="0.25">
      <c r="A123" s="44" t="s">
        <v>128</v>
      </c>
      <c r="B123" s="132">
        <f>COUNTIFS(F61:F113, "&gt;0.7", F61:F113,"&lt;=0.8")</f>
        <v>0</v>
      </c>
      <c r="C123" s="108">
        <f>COUNTIFS(N61:N113, "&gt;0.7", N61:N113,"&lt;=0.8")</f>
        <v>0</v>
      </c>
      <c r="D123" s="108">
        <f>COUNTIFS(T61:T113, "&gt;0.7", T61:T113,"&lt;=0.8")</f>
        <v>1</v>
      </c>
      <c r="E123" s="130">
        <f>COUNTIFS(Z61:Z113, "&gt;0.7", Z61:Z113,"&lt;=0.8")</f>
        <v>1</v>
      </c>
      <c r="F123" s="131">
        <f>COUNTIFS(AC61:AC113, "&gt;0.7",AC61:AC113, "&lt;=0.8")</f>
        <v>0</v>
      </c>
    </row>
    <row r="124" spans="1:29" x14ac:dyDescent="0.25">
      <c r="A124" s="44" t="s">
        <v>129</v>
      </c>
      <c r="B124" s="132">
        <f>COUNTIFS(F61:F113, "&gt;0.8", F61:F113,"&lt;=0.9")</f>
        <v>0</v>
      </c>
      <c r="C124" s="108">
        <f>COUNTIFS(N61:N113, "&gt;0.8", N61:N113,"&lt;=0.9")</f>
        <v>0</v>
      </c>
      <c r="D124" s="108">
        <f>COUNTIFS(T61:T113, "&gt;0.8", T61:T113,"&lt;=0.9")</f>
        <v>0</v>
      </c>
      <c r="E124" s="130">
        <f>COUNTIFS(Z61:Z113, "&gt;0.8", Z61:Z113,"&lt;=0.9")</f>
        <v>0</v>
      </c>
      <c r="F124" s="131">
        <f>COUNTIFS(AC61:AC113, "&gt;0.8", AC61:AC113,"&lt;=0.9")</f>
        <v>0</v>
      </c>
    </row>
    <row r="125" spans="1:29" x14ac:dyDescent="0.25">
      <c r="A125" s="44" t="s">
        <v>130</v>
      </c>
      <c r="B125" s="132">
        <f>COUNTIFS(F61:F113, "&gt;0.9", F61:F113,"&lt;=1")</f>
        <v>0</v>
      </c>
      <c r="C125" s="108">
        <f>COUNTIFS(N61:N113, "&gt;0.9", N61:N113,"&lt;=1")</f>
        <v>0</v>
      </c>
      <c r="D125" s="108">
        <f>COUNTIFS(T61:T113, "&gt;0.9", T61:T113,"&lt;=1")</f>
        <v>0</v>
      </c>
      <c r="E125" s="130">
        <f>COUNTIFS(Z61:Z113, "&gt;0.9", Z61:Z113,"&lt;=1")</f>
        <v>0</v>
      </c>
      <c r="F125" s="131">
        <f>COUNTIFS(AC61:AC113, "&gt;0.9", AC61:AC113,"&lt;=1")</f>
        <v>0</v>
      </c>
    </row>
    <row r="126" spans="1:29" ht="15.75" thickBot="1" x14ac:dyDescent="0.3">
      <c r="A126" s="133" t="s">
        <v>131</v>
      </c>
      <c r="B126" s="134">
        <f>SUM(B115:B125)</f>
        <v>15</v>
      </c>
      <c r="C126" s="135">
        <f>SUM(C115:C125)</f>
        <v>21</v>
      </c>
      <c r="D126" s="135">
        <f>SUM(D115:D125)</f>
        <v>13</v>
      </c>
      <c r="E126" s="136">
        <f>SUM(E115:E125)</f>
        <v>35</v>
      </c>
      <c r="F126" s="137">
        <f>SUM(F115:F125)</f>
        <v>53</v>
      </c>
      <c r="H126" s="138"/>
      <c r="M126" s="139"/>
    </row>
  </sheetData>
  <mergeCells count="15">
    <mergeCell ref="AC1:AH1"/>
    <mergeCell ref="AI1:AP1"/>
    <mergeCell ref="AQ1:AX1"/>
    <mergeCell ref="AY1:AY2"/>
    <mergeCell ref="B59:H59"/>
    <mergeCell ref="I59:P59"/>
    <mergeCell ref="Q59:V59"/>
    <mergeCell ref="W59:AB59"/>
    <mergeCell ref="AC59:AC60"/>
    <mergeCell ref="B1:C1"/>
    <mergeCell ref="D1:E1"/>
    <mergeCell ref="F1:I1"/>
    <mergeCell ref="K1:P1"/>
    <mergeCell ref="Q1:V1"/>
    <mergeCell ref="W1:AB1"/>
  </mergeCells>
  <conditionalFormatting sqref="B56:AY56">
    <cfRule type="colorScale" priority="3">
      <colorScale>
        <cfvo type="min"/>
        <cfvo type="max"/>
        <color theme="5"/>
        <color theme="7"/>
      </colorScale>
    </cfRule>
  </conditionalFormatting>
  <conditionalFormatting sqref="AB61:AC113 B3:AY56 B61:F113 H61:N113 P61:T113 V61:Z113">
    <cfRule type="cellIs" dxfId="1" priority="2" operator="equal">
      <formula>0</formula>
    </cfRule>
  </conditionalFormatting>
  <conditionalFormatting sqref="AC61:AC113">
    <cfRule type="top10" dxfId="0" priority="1" rank="8"/>
  </conditionalFormatting>
  <conditionalFormatting sqref="AY3:AY55">
    <cfRule type="colorScale" priority="5">
      <colorScale>
        <cfvo type="min"/>
        <cfvo type="max"/>
        <color theme="5"/>
        <color theme="7"/>
      </colorScale>
    </cfRule>
  </conditionalFormatting>
  <conditionalFormatting sqref="B3:AX55 B61:F113 H61:N113 P61:T113 V61:Z113 AB61:AC113">
    <cfRule type="colorScale" priority="4">
      <colorScale>
        <cfvo type="num" val="0"/>
        <cfvo type="num" val="1"/>
        <color theme="5"/>
        <color theme="7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Marsden (PhD Earth Sciences FT)</dc:creator>
  <cp:lastModifiedBy>Marie Marsden (PhD Earth Sciences FT)</cp:lastModifiedBy>
  <dcterms:created xsi:type="dcterms:W3CDTF">2023-10-09T15:56:29Z</dcterms:created>
  <dcterms:modified xsi:type="dcterms:W3CDTF">2023-10-09T15:57:22Z</dcterms:modified>
</cp:coreProperties>
</file>