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bs056\Dropbox\Documentos\University of Birmigham\Wetland Ecolab\Thesis\Annex\Biomass and carbon uptake results\"/>
    </mc:Choice>
  </mc:AlternateContent>
  <xr:revisionPtr revIDLastSave="0" documentId="13_ncr:1_{6E9CE61B-A188-44D8-B550-CA209C467E75}" xr6:coauthVersionLast="47" xr6:coauthVersionMax="47" xr10:uidLastSave="{00000000-0000-0000-0000-000000000000}"/>
  <bookViews>
    <workbookView xWindow="-120" yWindow="-120" windowWidth="29040" windowHeight="15840" xr2:uid="{22920F22-A7C3-43C0-89B0-1F467702F05F}"/>
  </bookViews>
  <sheets>
    <sheet name="Flume3" sheetId="1" r:id="rId1"/>
    <sheet name="Flume4" sheetId="2" r:id="rId2"/>
    <sheet name="Flume5" sheetId="3" r:id="rId3"/>
    <sheet name="Flume6" sheetId="4" r:id="rId4"/>
  </sheets>
  <definedNames>
    <definedName name="_xlnm._FilterDatabase" localSheetId="0" hidden="1">Flume3!$A$2:$P$2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3" i="4"/>
  <c r="F3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3" i="3"/>
  <c r="F4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N3" i="2"/>
  <c r="F3" i="2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3" i="1"/>
  <c r="L18" i="4" l="1"/>
  <c r="M18" i="1"/>
  <c r="O3" i="1"/>
  <c r="N18" i="4"/>
  <c r="N4" i="4"/>
  <c r="O4" i="4"/>
  <c r="N5" i="4"/>
  <c r="O5" i="4"/>
  <c r="N6" i="4"/>
  <c r="O6" i="4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O3" i="4"/>
  <c r="N3" i="4"/>
  <c r="G18" i="4"/>
  <c r="O18" i="3"/>
  <c r="Q3" i="3"/>
  <c r="R17" i="3"/>
  <c r="Q17" i="3"/>
  <c r="R16" i="3"/>
  <c r="Q16" i="3"/>
  <c r="R15" i="3"/>
  <c r="Q15" i="3"/>
  <c r="R14" i="3"/>
  <c r="Q14" i="3"/>
  <c r="R13" i="3"/>
  <c r="Q13" i="3"/>
  <c r="R12" i="3"/>
  <c r="Q12" i="3"/>
  <c r="R11" i="3"/>
  <c r="Q11" i="3"/>
  <c r="R10" i="3"/>
  <c r="Q10" i="3"/>
  <c r="R9" i="3"/>
  <c r="Q9" i="3"/>
  <c r="R8" i="3"/>
  <c r="Q8" i="3"/>
  <c r="R7" i="3"/>
  <c r="Q7" i="3"/>
  <c r="R6" i="3"/>
  <c r="Q6" i="3"/>
  <c r="R5" i="3"/>
  <c r="Q5" i="3"/>
  <c r="R4" i="3"/>
  <c r="Q4" i="3"/>
  <c r="R3" i="3"/>
  <c r="G18" i="3"/>
  <c r="G18" i="1"/>
  <c r="R18" i="2"/>
  <c r="Q18" i="2"/>
  <c r="O18" i="2"/>
  <c r="G18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3" i="2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8" i="4" l="1"/>
  <c r="Q18" i="3"/>
  <c r="P18" i="1"/>
  <c r="O18" i="1"/>
  <c r="R18" i="3"/>
</calcChain>
</file>

<file path=xl/sharedStrings.xml><?xml version="1.0" encoding="utf-8"?>
<sst xmlns="http://schemas.openxmlformats.org/spreadsheetml/2006/main" count="83" uniqueCount="16">
  <si>
    <t>Tree</t>
  </si>
  <si>
    <t>Height 1 (cm)</t>
  </si>
  <si>
    <t>Height 2 (cm)</t>
  </si>
  <si>
    <t>Height 3 (cm)</t>
  </si>
  <si>
    <t>Wet weight (g)</t>
  </si>
  <si>
    <t>Dry weight (g)</t>
  </si>
  <si>
    <t>Height 4 (cm)</t>
  </si>
  <si>
    <t>Height 5 (cm)</t>
  </si>
  <si>
    <t>Height 6 (cm)</t>
  </si>
  <si>
    <t>Initial</t>
  </si>
  <si>
    <t>Final</t>
  </si>
  <si>
    <t>g</t>
  </si>
  <si>
    <t>%</t>
  </si>
  <si>
    <t>Wet weight increase</t>
  </si>
  <si>
    <t>TOTAL</t>
  </si>
  <si>
    <t>Tallest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</si>
</sst>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2" xfId="0" applyFont="1" applyBorder="1"/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/>
    <xf numFmtId="2" fontId="0" fillId="0" borderId="0" xfId="0" applyNumberForma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B8EF6-B6BF-4B72-93AB-02896C4F85AB}">
  <dimension ref="A1:P35"/>
  <sheetViews>
    <sheetView tabSelected="1" topLeftCell="A19" workbookViewId="0">
      <selection activeCell="A20" sqref="A20:P36"/>
    </sheetView>
  </sheetViews>
  <sheetFormatPr defaultRowHeight="15" x14ac:dyDescent="0.25"/>
  <cols>
    <col min="2" max="5" width="15" bestFit="1" customWidth="1"/>
    <col min="6" max="6" width="12.7109375" customWidth="1"/>
    <col min="7" max="7" width="16.7109375" bestFit="1" customWidth="1"/>
    <col min="8" max="11" width="15" bestFit="1" customWidth="1"/>
    <col min="12" max="12" width="12.7109375" bestFit="1" customWidth="1"/>
    <col min="13" max="13" width="16.7109375" bestFit="1" customWidth="1"/>
    <col min="14" max="14" width="15.85546875" bestFit="1" customWidth="1"/>
    <col min="15" max="15" width="8.5703125" bestFit="1" customWidth="1"/>
    <col min="16" max="16" width="12" bestFit="1" customWidth="1"/>
  </cols>
  <sheetData>
    <row r="1" spans="1:16" x14ac:dyDescent="0.25">
      <c r="B1" s="16" t="s">
        <v>9</v>
      </c>
      <c r="C1" s="17"/>
      <c r="D1" s="17"/>
      <c r="E1" s="17"/>
      <c r="F1" s="17"/>
      <c r="G1" s="18"/>
      <c r="H1" s="16" t="s">
        <v>10</v>
      </c>
      <c r="I1" s="17"/>
      <c r="J1" s="17"/>
      <c r="K1" s="17"/>
      <c r="L1" s="17"/>
      <c r="M1" s="17"/>
      <c r="N1" s="17"/>
      <c r="O1" s="16" t="s">
        <v>13</v>
      </c>
      <c r="P1" s="17"/>
    </row>
    <row r="2" spans="1:16" x14ac:dyDescent="0.25">
      <c r="A2" s="1" t="s">
        <v>0</v>
      </c>
      <c r="B2" s="8" t="s">
        <v>1</v>
      </c>
      <c r="C2" s="1" t="s">
        <v>2</v>
      </c>
      <c r="D2" s="1" t="s">
        <v>3</v>
      </c>
      <c r="E2" s="1" t="s">
        <v>6</v>
      </c>
      <c r="F2" s="1" t="s">
        <v>15</v>
      </c>
      <c r="G2" s="10" t="s">
        <v>4</v>
      </c>
      <c r="H2" s="8" t="s">
        <v>1</v>
      </c>
      <c r="I2" s="1" t="s">
        <v>2</v>
      </c>
      <c r="J2" s="1" t="s">
        <v>3</v>
      </c>
      <c r="K2" s="1" t="s">
        <v>6</v>
      </c>
      <c r="L2" s="1" t="s">
        <v>15</v>
      </c>
      <c r="M2" s="1" t="s">
        <v>4</v>
      </c>
      <c r="N2" s="1" t="s">
        <v>5</v>
      </c>
      <c r="O2" s="7" t="s">
        <v>11</v>
      </c>
      <c r="P2" s="6" t="s">
        <v>12</v>
      </c>
    </row>
    <row r="3" spans="1:16" x14ac:dyDescent="0.25">
      <c r="A3" s="2">
        <v>61</v>
      </c>
      <c r="B3" s="3">
        <v>98</v>
      </c>
      <c r="C3" s="4"/>
      <c r="F3" s="14">
        <f t="shared" ref="F3:F17" si="0">MAX(B3:E3)/100</f>
        <v>0.98</v>
      </c>
      <c r="G3" s="5">
        <v>65.400000000000006</v>
      </c>
      <c r="H3" s="9">
        <v>160</v>
      </c>
      <c r="I3">
        <v>188</v>
      </c>
      <c r="J3">
        <v>168</v>
      </c>
      <c r="K3">
        <v>195</v>
      </c>
      <c r="L3" s="14">
        <f t="shared" ref="L3:L17" si="1">MAX(H3:K3)/100</f>
        <v>1.95</v>
      </c>
      <c r="M3">
        <v>2580</v>
      </c>
      <c r="N3">
        <v>1180</v>
      </c>
      <c r="O3" s="12">
        <f t="shared" ref="O3:O18" si="2">M3-G3</f>
        <v>2514.6</v>
      </c>
      <c r="P3" s="11">
        <f t="shared" ref="P3:P18" si="3">100*M3/G3-100</f>
        <v>3844.9541284403667</v>
      </c>
    </row>
    <row r="4" spans="1:16" x14ac:dyDescent="0.25">
      <c r="A4" s="2">
        <v>60</v>
      </c>
      <c r="B4" s="3">
        <v>97</v>
      </c>
      <c r="C4" s="4"/>
      <c r="F4" s="14">
        <f t="shared" si="0"/>
        <v>0.97</v>
      </c>
      <c r="G4" s="5">
        <v>55.7</v>
      </c>
      <c r="H4" s="9">
        <v>235</v>
      </c>
      <c r="I4">
        <v>2</v>
      </c>
      <c r="J4">
        <v>220</v>
      </c>
      <c r="L4" s="14">
        <f t="shared" si="1"/>
        <v>2.35</v>
      </c>
      <c r="M4">
        <v>1880</v>
      </c>
      <c r="N4">
        <v>900</v>
      </c>
      <c r="O4" s="12">
        <f t="shared" si="2"/>
        <v>1824.3</v>
      </c>
      <c r="P4" s="11">
        <f t="shared" si="3"/>
        <v>3275.2244165170555</v>
      </c>
    </row>
    <row r="5" spans="1:16" x14ac:dyDescent="0.25">
      <c r="A5" s="2">
        <v>59</v>
      </c>
      <c r="B5" s="3">
        <v>70</v>
      </c>
      <c r="C5" s="4">
        <v>91</v>
      </c>
      <c r="F5" s="14">
        <f t="shared" si="0"/>
        <v>0.91</v>
      </c>
      <c r="G5" s="5">
        <v>40.799999999999997</v>
      </c>
      <c r="H5" s="9">
        <v>206</v>
      </c>
      <c r="I5">
        <v>215</v>
      </c>
      <c r="L5" s="14">
        <f t="shared" si="1"/>
        <v>2.15</v>
      </c>
      <c r="M5">
        <v>1780</v>
      </c>
      <c r="N5">
        <v>880</v>
      </c>
      <c r="O5" s="12">
        <f t="shared" si="2"/>
        <v>1739.2</v>
      </c>
      <c r="P5" s="11">
        <f t="shared" si="3"/>
        <v>4262.7450980392159</v>
      </c>
    </row>
    <row r="6" spans="1:16" x14ac:dyDescent="0.25">
      <c r="A6" s="2">
        <v>58</v>
      </c>
      <c r="B6" s="3">
        <v>98</v>
      </c>
      <c r="C6" s="4">
        <v>98</v>
      </c>
      <c r="F6" s="14">
        <f t="shared" si="0"/>
        <v>0.98</v>
      </c>
      <c r="G6" s="5">
        <v>91.6</v>
      </c>
      <c r="H6" s="9">
        <v>208</v>
      </c>
      <c r="I6">
        <v>209</v>
      </c>
      <c r="L6" s="14">
        <f t="shared" si="1"/>
        <v>2.09</v>
      </c>
      <c r="M6">
        <v>1780</v>
      </c>
      <c r="N6">
        <v>920</v>
      </c>
      <c r="O6" s="12">
        <f t="shared" si="2"/>
        <v>1688.4</v>
      </c>
      <c r="P6" s="11">
        <f t="shared" si="3"/>
        <v>1843.2314410480351</v>
      </c>
    </row>
    <row r="7" spans="1:16" x14ac:dyDescent="0.25">
      <c r="A7" s="2">
        <v>57</v>
      </c>
      <c r="B7" s="3">
        <v>101.5</v>
      </c>
      <c r="C7" s="4"/>
      <c r="F7" s="14">
        <f t="shared" si="0"/>
        <v>1.0149999999999999</v>
      </c>
      <c r="G7" s="5">
        <v>98.9</v>
      </c>
      <c r="H7" s="9">
        <v>215</v>
      </c>
      <c r="I7">
        <v>170</v>
      </c>
      <c r="L7" s="14">
        <f t="shared" si="1"/>
        <v>2.15</v>
      </c>
      <c r="M7">
        <v>1520</v>
      </c>
      <c r="N7">
        <v>760</v>
      </c>
      <c r="O7" s="12">
        <f t="shared" si="2"/>
        <v>1421.1</v>
      </c>
      <c r="P7" s="11">
        <f t="shared" si="3"/>
        <v>1436.9059656218401</v>
      </c>
    </row>
    <row r="8" spans="1:16" x14ac:dyDescent="0.25">
      <c r="A8" s="2">
        <v>56</v>
      </c>
      <c r="B8" s="3">
        <v>100</v>
      </c>
      <c r="C8" s="4">
        <v>101</v>
      </c>
      <c r="F8" s="14">
        <f t="shared" si="0"/>
        <v>1.01</v>
      </c>
      <c r="G8" s="5">
        <v>101.3</v>
      </c>
      <c r="H8" s="9">
        <v>237</v>
      </c>
      <c r="I8">
        <v>234</v>
      </c>
      <c r="L8" s="14">
        <f t="shared" si="1"/>
        <v>2.37</v>
      </c>
      <c r="M8">
        <v>2540</v>
      </c>
      <c r="N8">
        <v>1000</v>
      </c>
      <c r="O8" s="12">
        <f t="shared" si="2"/>
        <v>2438.6999999999998</v>
      </c>
      <c r="P8" s="11">
        <f t="shared" si="3"/>
        <v>2407.4037512339587</v>
      </c>
    </row>
    <row r="9" spans="1:16" x14ac:dyDescent="0.25">
      <c r="A9" s="2">
        <v>55</v>
      </c>
      <c r="B9" s="3">
        <v>91</v>
      </c>
      <c r="C9" s="4"/>
      <c r="F9" s="14">
        <f t="shared" si="0"/>
        <v>0.91</v>
      </c>
      <c r="G9" s="5">
        <v>37.6</v>
      </c>
      <c r="H9" s="9">
        <v>279</v>
      </c>
      <c r="I9">
        <v>190</v>
      </c>
      <c r="J9">
        <v>237</v>
      </c>
      <c r="L9" s="14">
        <f t="shared" si="1"/>
        <v>2.79</v>
      </c>
      <c r="M9">
        <v>2300</v>
      </c>
      <c r="N9">
        <v>1160</v>
      </c>
      <c r="O9" s="12">
        <f t="shared" si="2"/>
        <v>2262.4</v>
      </c>
      <c r="P9" s="11">
        <f t="shared" si="3"/>
        <v>6017.0212765957449</v>
      </c>
    </row>
    <row r="10" spans="1:16" x14ac:dyDescent="0.25">
      <c r="A10" s="2">
        <v>54</v>
      </c>
      <c r="B10" s="3">
        <v>98</v>
      </c>
      <c r="C10" s="4">
        <v>103</v>
      </c>
      <c r="F10" s="14">
        <f t="shared" si="0"/>
        <v>1.03</v>
      </c>
      <c r="G10" s="5">
        <v>131.30000000000001</v>
      </c>
      <c r="H10" s="9">
        <v>258</v>
      </c>
      <c r="I10">
        <v>218</v>
      </c>
      <c r="L10" s="14">
        <f t="shared" si="1"/>
        <v>2.58</v>
      </c>
      <c r="M10">
        <v>2380</v>
      </c>
      <c r="N10">
        <v>1140</v>
      </c>
      <c r="O10" s="12">
        <f t="shared" si="2"/>
        <v>2248.6999999999998</v>
      </c>
      <c r="P10" s="11">
        <f t="shared" si="3"/>
        <v>1712.6428027418124</v>
      </c>
    </row>
    <row r="11" spans="1:16" x14ac:dyDescent="0.25">
      <c r="A11" s="2">
        <v>53</v>
      </c>
      <c r="B11" s="3">
        <v>96</v>
      </c>
      <c r="C11" s="4"/>
      <c r="F11" s="14">
        <f t="shared" si="0"/>
        <v>0.96</v>
      </c>
      <c r="G11" s="5">
        <v>27.3</v>
      </c>
      <c r="H11" s="9">
        <v>238</v>
      </c>
      <c r="I11">
        <v>236</v>
      </c>
      <c r="L11" s="14">
        <f t="shared" si="1"/>
        <v>2.38</v>
      </c>
      <c r="M11">
        <v>1660</v>
      </c>
      <c r="N11">
        <v>800</v>
      </c>
      <c r="O11" s="12">
        <f t="shared" si="2"/>
        <v>1632.7</v>
      </c>
      <c r="P11" s="11">
        <f t="shared" si="3"/>
        <v>5980.5860805860802</v>
      </c>
    </row>
    <row r="12" spans="1:16" x14ac:dyDescent="0.25">
      <c r="A12" s="2">
        <v>52</v>
      </c>
      <c r="B12" s="3">
        <v>97</v>
      </c>
      <c r="C12" s="4">
        <v>103</v>
      </c>
      <c r="F12" s="14">
        <f t="shared" si="0"/>
        <v>1.03</v>
      </c>
      <c r="G12" s="5">
        <v>169</v>
      </c>
      <c r="H12" s="9">
        <v>253</v>
      </c>
      <c r="I12">
        <v>263</v>
      </c>
      <c r="L12" s="14">
        <f t="shared" si="1"/>
        <v>2.63</v>
      </c>
      <c r="M12">
        <v>2620</v>
      </c>
      <c r="N12">
        <v>1360</v>
      </c>
      <c r="O12" s="12">
        <f t="shared" si="2"/>
        <v>2451</v>
      </c>
      <c r="P12" s="11">
        <f t="shared" si="3"/>
        <v>1450.2958579881656</v>
      </c>
    </row>
    <row r="13" spans="1:16" x14ac:dyDescent="0.25">
      <c r="A13" s="2">
        <v>51</v>
      </c>
      <c r="B13" s="3">
        <v>100</v>
      </c>
      <c r="C13" s="4">
        <v>100</v>
      </c>
      <c r="F13" s="14">
        <f t="shared" si="0"/>
        <v>1</v>
      </c>
      <c r="G13" s="5">
        <v>114.5</v>
      </c>
      <c r="H13" s="9">
        <v>256</v>
      </c>
      <c r="I13">
        <v>222</v>
      </c>
      <c r="L13" s="14">
        <f t="shared" si="1"/>
        <v>2.56</v>
      </c>
      <c r="M13">
        <v>2060</v>
      </c>
      <c r="N13">
        <v>1020</v>
      </c>
      <c r="O13" s="12">
        <f t="shared" si="2"/>
        <v>1945.5</v>
      </c>
      <c r="P13" s="11">
        <f t="shared" si="3"/>
        <v>1699.1266375545852</v>
      </c>
    </row>
    <row r="14" spans="1:16" x14ac:dyDescent="0.25">
      <c r="A14" s="2">
        <v>50</v>
      </c>
      <c r="B14" s="3">
        <v>101</v>
      </c>
      <c r="C14" s="4"/>
      <c r="F14" s="14">
        <f t="shared" si="0"/>
        <v>1.01</v>
      </c>
      <c r="G14" s="5">
        <v>65.599999999999994</v>
      </c>
      <c r="H14" s="9">
        <v>240</v>
      </c>
      <c r="L14" s="14">
        <f t="shared" si="1"/>
        <v>2.4</v>
      </c>
      <c r="M14">
        <v>2000</v>
      </c>
      <c r="N14">
        <v>1020</v>
      </c>
      <c r="O14" s="12">
        <f t="shared" si="2"/>
        <v>1934.4</v>
      </c>
      <c r="P14" s="11">
        <f t="shared" si="3"/>
        <v>2948.7804878048782</v>
      </c>
    </row>
    <row r="15" spans="1:16" x14ac:dyDescent="0.25">
      <c r="A15" s="2">
        <v>49</v>
      </c>
      <c r="B15" s="3">
        <v>101</v>
      </c>
      <c r="C15" s="4"/>
      <c r="F15" s="14">
        <f t="shared" si="0"/>
        <v>1.01</v>
      </c>
      <c r="G15" s="5">
        <v>72.900000000000006</v>
      </c>
      <c r="H15" s="9">
        <v>249</v>
      </c>
      <c r="L15" s="14">
        <f t="shared" si="1"/>
        <v>2.4900000000000002</v>
      </c>
      <c r="M15">
        <v>2360</v>
      </c>
      <c r="N15">
        <v>1200</v>
      </c>
      <c r="O15" s="12">
        <f t="shared" si="2"/>
        <v>2287.1</v>
      </c>
      <c r="P15" s="11">
        <f t="shared" si="3"/>
        <v>3137.3113854595335</v>
      </c>
    </row>
    <row r="16" spans="1:16" x14ac:dyDescent="0.25">
      <c r="A16" s="2">
        <v>48</v>
      </c>
      <c r="B16" s="3">
        <v>98.2</v>
      </c>
      <c r="C16" s="4"/>
      <c r="F16" s="14">
        <f t="shared" si="0"/>
        <v>0.98199999999999998</v>
      </c>
      <c r="G16" s="5">
        <v>61.6</v>
      </c>
      <c r="H16" s="9">
        <v>245</v>
      </c>
      <c r="I16">
        <v>218</v>
      </c>
      <c r="L16" s="14">
        <f t="shared" si="1"/>
        <v>2.4500000000000002</v>
      </c>
      <c r="M16">
        <v>1460</v>
      </c>
      <c r="N16">
        <v>740</v>
      </c>
      <c r="O16" s="12">
        <f t="shared" si="2"/>
        <v>1398.4</v>
      </c>
      <c r="P16" s="11">
        <f t="shared" si="3"/>
        <v>2270.1298701298701</v>
      </c>
    </row>
    <row r="17" spans="1:16" x14ac:dyDescent="0.25">
      <c r="A17" s="2">
        <v>47</v>
      </c>
      <c r="B17" s="3">
        <v>105</v>
      </c>
      <c r="C17" s="4"/>
      <c r="F17" s="14">
        <f t="shared" si="0"/>
        <v>1.05</v>
      </c>
      <c r="G17" s="5">
        <v>92.5</v>
      </c>
      <c r="H17" s="9">
        <v>207</v>
      </c>
      <c r="L17" s="14">
        <f t="shared" si="1"/>
        <v>2.0699999999999998</v>
      </c>
      <c r="M17">
        <v>1700</v>
      </c>
      <c r="N17">
        <v>860</v>
      </c>
      <c r="O17" s="12">
        <f t="shared" si="2"/>
        <v>1607.5</v>
      </c>
      <c r="P17" s="11">
        <f t="shared" si="3"/>
        <v>1737.8378378378379</v>
      </c>
    </row>
    <row r="18" spans="1:16" x14ac:dyDescent="0.25">
      <c r="E18" s="15" t="s">
        <v>14</v>
      </c>
      <c r="F18" s="15"/>
      <c r="G18" s="14">
        <f>SUM(G3:G17)</f>
        <v>1226</v>
      </c>
      <c r="M18">
        <f>SUM(M3:M17)</f>
        <v>30620</v>
      </c>
      <c r="N18" s="14"/>
      <c r="O18" s="14">
        <f t="shared" si="2"/>
        <v>29394</v>
      </c>
      <c r="P18" s="11">
        <f t="shared" si="3"/>
        <v>2397.553017944535</v>
      </c>
    </row>
    <row r="20" spans="1:16" x14ac:dyDescent="0.25">
      <c r="I20" s="1"/>
      <c r="J20" s="1"/>
      <c r="K20" s="1"/>
    </row>
    <row r="21" spans="1:16" x14ac:dyDescent="0.25">
      <c r="B21" s="1"/>
      <c r="C21" s="1"/>
      <c r="D21" s="1"/>
      <c r="G21" s="5"/>
      <c r="H21" s="4"/>
    </row>
    <row r="22" spans="1:16" x14ac:dyDescent="0.25">
      <c r="G22" s="5"/>
      <c r="H22" s="4"/>
    </row>
    <row r="23" spans="1:16" x14ac:dyDescent="0.25">
      <c r="G23" s="5"/>
      <c r="H23" s="4"/>
    </row>
    <row r="24" spans="1:16" x14ac:dyDescent="0.25">
      <c r="G24" s="5"/>
      <c r="H24" s="4"/>
    </row>
    <row r="25" spans="1:16" x14ac:dyDescent="0.25">
      <c r="G25" s="5"/>
      <c r="H25" s="4"/>
    </row>
    <row r="26" spans="1:16" x14ac:dyDescent="0.25">
      <c r="G26" s="5"/>
      <c r="H26" s="4"/>
    </row>
    <row r="27" spans="1:16" x14ac:dyDescent="0.25">
      <c r="G27" s="5"/>
      <c r="H27" s="4"/>
    </row>
    <row r="28" spans="1:16" x14ac:dyDescent="0.25">
      <c r="G28" s="5"/>
      <c r="H28" s="4"/>
      <c r="I28" s="4"/>
    </row>
    <row r="29" spans="1:16" x14ac:dyDescent="0.25">
      <c r="C29" s="1"/>
      <c r="D29" s="1"/>
      <c r="G29" s="5"/>
      <c r="H29" s="4"/>
      <c r="I29" s="4"/>
    </row>
    <row r="30" spans="1:16" x14ac:dyDescent="0.25">
      <c r="C30" s="1"/>
      <c r="D30" s="1"/>
      <c r="G30" s="5"/>
      <c r="H30" s="4"/>
      <c r="I30" s="4"/>
    </row>
    <row r="31" spans="1:16" x14ac:dyDescent="0.25">
      <c r="C31" s="1"/>
      <c r="D31" s="1"/>
      <c r="G31" s="5"/>
      <c r="H31" s="4"/>
      <c r="I31" s="4"/>
    </row>
    <row r="32" spans="1:16" x14ac:dyDescent="0.25">
      <c r="C32" s="1"/>
      <c r="D32" s="1"/>
      <c r="G32" s="5"/>
      <c r="H32" s="4"/>
      <c r="I32" s="4"/>
    </row>
    <row r="33" spans="3:9" x14ac:dyDescent="0.25">
      <c r="C33" s="1"/>
      <c r="D33" s="1"/>
      <c r="G33" s="5"/>
      <c r="H33" s="4"/>
      <c r="I33" s="4"/>
    </row>
    <row r="34" spans="3:9" x14ac:dyDescent="0.25">
      <c r="C34" s="1"/>
      <c r="D34" s="1"/>
      <c r="G34" s="5"/>
      <c r="H34" s="4"/>
      <c r="I34" s="4"/>
    </row>
    <row r="35" spans="3:9" x14ac:dyDescent="0.25">
      <c r="C35" s="1"/>
      <c r="D35" s="1"/>
      <c r="G35" s="5"/>
      <c r="H35" s="4"/>
      <c r="I35" s="4"/>
    </row>
  </sheetData>
  <autoFilter ref="A2:P2" xr:uid="{A22B8EF6-B6BF-4B72-93AB-02896C4F85AB}">
    <sortState xmlns:xlrd2="http://schemas.microsoft.com/office/spreadsheetml/2017/richdata2" ref="A3:P18">
      <sortCondition descending="1" ref="A2"/>
    </sortState>
  </autoFilter>
  <sortState xmlns:xlrd2="http://schemas.microsoft.com/office/spreadsheetml/2017/richdata2" ref="D21:E35">
    <sortCondition descending="1" ref="D21:D35"/>
  </sortState>
  <mergeCells count="3">
    <mergeCell ref="H1:N1"/>
    <mergeCell ref="B1:G1"/>
    <mergeCell ref="O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F587B-8D21-4D7F-8A95-96F8CE2871A6}">
  <dimension ref="A1:R35"/>
  <sheetViews>
    <sheetView workbookViewId="0">
      <selection activeCell="B19" sqref="B19:L35"/>
    </sheetView>
  </sheetViews>
  <sheetFormatPr defaultRowHeight="15" x14ac:dyDescent="0.25"/>
  <cols>
    <col min="2" max="4" width="12.7109375" bestFit="1" customWidth="1"/>
    <col min="5" max="8" width="12.7109375" customWidth="1"/>
    <col min="9" max="9" width="14.42578125" bestFit="1" customWidth="1"/>
    <col min="10" max="10" width="14.5703125" bestFit="1" customWidth="1"/>
    <col min="11" max="13" width="12.7109375" bestFit="1" customWidth="1"/>
    <col min="14" max="15" width="12.7109375" customWidth="1"/>
    <col min="16" max="16" width="14.42578125" bestFit="1" customWidth="1"/>
  </cols>
  <sheetData>
    <row r="1" spans="1:18" x14ac:dyDescent="0.25">
      <c r="B1" s="16" t="s">
        <v>9</v>
      </c>
      <c r="C1" s="17"/>
      <c r="D1" s="17"/>
      <c r="E1" s="17"/>
      <c r="F1" s="17"/>
      <c r="G1" s="17"/>
      <c r="H1" s="16" t="s">
        <v>10</v>
      </c>
      <c r="I1" s="17"/>
      <c r="J1" s="17"/>
      <c r="K1" s="17"/>
      <c r="L1" s="17"/>
      <c r="M1" s="17"/>
      <c r="N1" s="17"/>
      <c r="O1" s="17"/>
      <c r="P1" s="18"/>
      <c r="Q1" s="16" t="s">
        <v>13</v>
      </c>
      <c r="R1" s="17"/>
    </row>
    <row r="2" spans="1:18" x14ac:dyDescent="0.25">
      <c r="A2" s="1" t="s">
        <v>0</v>
      </c>
      <c r="B2" s="8" t="s">
        <v>1</v>
      </c>
      <c r="C2" s="1" t="s">
        <v>2</v>
      </c>
      <c r="D2" s="1" t="s">
        <v>3</v>
      </c>
      <c r="E2" s="1" t="s">
        <v>6</v>
      </c>
      <c r="F2" s="1" t="s">
        <v>15</v>
      </c>
      <c r="G2" s="1" t="s">
        <v>4</v>
      </c>
      <c r="H2" s="8" t="s">
        <v>1</v>
      </c>
      <c r="I2" s="1" t="s">
        <v>2</v>
      </c>
      <c r="J2" s="1" t="s">
        <v>3</v>
      </c>
      <c r="K2" s="1" t="s">
        <v>6</v>
      </c>
      <c r="L2" s="1" t="s">
        <v>7</v>
      </c>
      <c r="M2" s="1" t="s">
        <v>8</v>
      </c>
      <c r="N2" s="1" t="s">
        <v>15</v>
      </c>
      <c r="O2" s="1" t="s">
        <v>4</v>
      </c>
      <c r="P2" s="10" t="s">
        <v>5</v>
      </c>
      <c r="Q2" s="7" t="s">
        <v>11</v>
      </c>
      <c r="R2" s="6" t="s">
        <v>12</v>
      </c>
    </row>
    <row r="3" spans="1:18" x14ac:dyDescent="0.25">
      <c r="A3" s="2">
        <v>46</v>
      </c>
      <c r="B3" s="3">
        <v>97</v>
      </c>
      <c r="C3" s="4"/>
      <c r="D3" s="4"/>
      <c r="F3">
        <f>MAX(B3:E3)/100</f>
        <v>0.97</v>
      </c>
      <c r="G3" s="5">
        <v>73.3</v>
      </c>
      <c r="H3" s="9">
        <v>139</v>
      </c>
      <c r="I3">
        <v>115</v>
      </c>
      <c r="N3">
        <f>MAX(H3:K3)/100</f>
        <v>1.39</v>
      </c>
      <c r="O3">
        <v>1120</v>
      </c>
      <c r="P3" s="13">
        <v>480</v>
      </c>
      <c r="Q3" s="12">
        <f>O3-G3</f>
        <v>1046.7</v>
      </c>
      <c r="R3" s="11">
        <f>100*O3/G3-100</f>
        <v>1427.9672578444747</v>
      </c>
    </row>
    <row r="4" spans="1:18" x14ac:dyDescent="0.25">
      <c r="A4" s="2">
        <v>45</v>
      </c>
      <c r="B4" s="3">
        <v>99</v>
      </c>
      <c r="C4" s="4"/>
      <c r="D4" s="4"/>
      <c r="F4">
        <f t="shared" ref="F4:F17" si="0">MAX(B4:E4)/100</f>
        <v>0.99</v>
      </c>
      <c r="G4" s="5">
        <v>78</v>
      </c>
      <c r="H4" s="9">
        <v>138</v>
      </c>
      <c r="N4">
        <f t="shared" ref="N4:N17" si="1">MAX(H4:K4)/100</f>
        <v>1.38</v>
      </c>
      <c r="O4">
        <v>260</v>
      </c>
      <c r="P4" s="13">
        <v>160</v>
      </c>
      <c r="Q4" s="12">
        <f t="shared" ref="Q4:Q17" si="2">O4-G4</f>
        <v>182</v>
      </c>
      <c r="R4" s="11">
        <f t="shared" ref="R4:R17" si="3">100*O4/G4-100</f>
        <v>233.33333333333331</v>
      </c>
    </row>
    <row r="5" spans="1:18" x14ac:dyDescent="0.25">
      <c r="A5" s="2">
        <v>44</v>
      </c>
      <c r="B5" s="3">
        <v>99</v>
      </c>
      <c r="C5" s="4"/>
      <c r="D5" s="4"/>
      <c r="F5">
        <f t="shared" si="0"/>
        <v>0.99</v>
      </c>
      <c r="G5" s="5">
        <v>96.3</v>
      </c>
      <c r="H5" s="9">
        <v>195</v>
      </c>
      <c r="N5">
        <f t="shared" si="1"/>
        <v>1.95</v>
      </c>
      <c r="O5">
        <v>860</v>
      </c>
      <c r="P5" s="13">
        <v>360</v>
      </c>
      <c r="Q5" s="12">
        <f t="shared" si="2"/>
        <v>763.7</v>
      </c>
      <c r="R5" s="11">
        <f t="shared" si="3"/>
        <v>793.04257528556593</v>
      </c>
    </row>
    <row r="6" spans="1:18" x14ac:dyDescent="0.25">
      <c r="A6" s="2">
        <v>43</v>
      </c>
      <c r="B6" s="3">
        <v>97.5</v>
      </c>
      <c r="C6" s="4"/>
      <c r="D6" s="4"/>
      <c r="F6">
        <f t="shared" si="0"/>
        <v>0.97499999999999998</v>
      </c>
      <c r="G6" s="5">
        <v>71.8</v>
      </c>
      <c r="H6" s="9">
        <v>128</v>
      </c>
      <c r="I6">
        <v>176</v>
      </c>
      <c r="N6">
        <f t="shared" si="1"/>
        <v>1.76</v>
      </c>
      <c r="O6">
        <v>740</v>
      </c>
      <c r="P6" s="13">
        <v>325</v>
      </c>
      <c r="Q6" s="12">
        <f t="shared" si="2"/>
        <v>668.2</v>
      </c>
      <c r="R6" s="11">
        <f t="shared" si="3"/>
        <v>930.64066852367682</v>
      </c>
    </row>
    <row r="7" spans="1:18" x14ac:dyDescent="0.25">
      <c r="A7" s="2">
        <v>42</v>
      </c>
      <c r="B7" s="3">
        <v>98</v>
      </c>
      <c r="C7" s="4"/>
      <c r="D7" s="4"/>
      <c r="F7">
        <f t="shared" si="0"/>
        <v>0.98</v>
      </c>
      <c r="G7" s="5">
        <v>120.5</v>
      </c>
      <c r="H7" s="9">
        <v>180</v>
      </c>
      <c r="I7">
        <v>195</v>
      </c>
      <c r="J7">
        <v>3</v>
      </c>
      <c r="N7">
        <f t="shared" si="1"/>
        <v>1.95</v>
      </c>
      <c r="O7">
        <v>4420</v>
      </c>
      <c r="P7" s="13">
        <v>2075</v>
      </c>
      <c r="Q7" s="12">
        <f t="shared" si="2"/>
        <v>4299.5</v>
      </c>
      <c r="R7" s="11">
        <f t="shared" si="3"/>
        <v>3568.0497925311201</v>
      </c>
    </row>
    <row r="8" spans="1:18" x14ac:dyDescent="0.25">
      <c r="A8" s="2">
        <v>41</v>
      </c>
      <c r="B8" s="3">
        <v>103.5</v>
      </c>
      <c r="C8" s="4">
        <v>104.5</v>
      </c>
      <c r="D8" s="4"/>
      <c r="F8">
        <f t="shared" si="0"/>
        <v>1.0449999999999999</v>
      </c>
      <c r="G8" s="5">
        <v>133</v>
      </c>
      <c r="H8" s="9">
        <v>315</v>
      </c>
      <c r="I8">
        <v>287</v>
      </c>
      <c r="N8">
        <f t="shared" si="1"/>
        <v>3.15</v>
      </c>
      <c r="O8">
        <v>4860</v>
      </c>
      <c r="P8" s="13">
        <v>2300</v>
      </c>
      <c r="Q8" s="12">
        <f t="shared" si="2"/>
        <v>4727</v>
      </c>
      <c r="R8" s="11">
        <f t="shared" si="3"/>
        <v>3554.1353383458645</v>
      </c>
    </row>
    <row r="9" spans="1:18" x14ac:dyDescent="0.25">
      <c r="A9" s="2">
        <v>40</v>
      </c>
      <c r="B9" s="3">
        <v>95</v>
      </c>
      <c r="C9" s="4"/>
      <c r="D9" s="4"/>
      <c r="F9">
        <f t="shared" si="0"/>
        <v>0.95</v>
      </c>
      <c r="G9" s="5">
        <v>118.5</v>
      </c>
      <c r="H9" s="9">
        <v>3</v>
      </c>
      <c r="N9">
        <f t="shared" si="1"/>
        <v>0.03</v>
      </c>
      <c r="O9">
        <v>3020</v>
      </c>
      <c r="P9" s="13">
        <v>1420</v>
      </c>
      <c r="Q9" s="12">
        <f t="shared" si="2"/>
        <v>2901.5</v>
      </c>
      <c r="R9" s="11">
        <f t="shared" si="3"/>
        <v>2448.5232067510547</v>
      </c>
    </row>
    <row r="10" spans="1:18" x14ac:dyDescent="0.25">
      <c r="A10" s="2">
        <v>39</v>
      </c>
      <c r="B10" s="3">
        <v>92</v>
      </c>
      <c r="C10" s="4">
        <v>99</v>
      </c>
      <c r="D10" s="4"/>
      <c r="F10">
        <f t="shared" si="0"/>
        <v>0.99</v>
      </c>
      <c r="G10" s="5">
        <v>59.5</v>
      </c>
      <c r="H10" s="9">
        <v>2</v>
      </c>
      <c r="I10">
        <v>144</v>
      </c>
      <c r="J10">
        <v>208</v>
      </c>
      <c r="K10">
        <v>165</v>
      </c>
      <c r="N10">
        <f t="shared" si="1"/>
        <v>2.08</v>
      </c>
      <c r="O10">
        <v>860</v>
      </c>
      <c r="P10" s="13">
        <v>460</v>
      </c>
      <c r="Q10" s="12">
        <f t="shared" si="2"/>
        <v>800.5</v>
      </c>
      <c r="R10" s="11">
        <f t="shared" si="3"/>
        <v>1345.3781512605042</v>
      </c>
    </row>
    <row r="11" spans="1:18" x14ac:dyDescent="0.25">
      <c r="A11" s="2">
        <v>38</v>
      </c>
      <c r="B11" s="3">
        <v>84.5</v>
      </c>
      <c r="C11" s="4"/>
      <c r="D11" s="4"/>
      <c r="F11">
        <f t="shared" si="0"/>
        <v>0.84499999999999997</v>
      </c>
      <c r="G11" s="5">
        <v>51.6</v>
      </c>
      <c r="H11" s="9">
        <v>218</v>
      </c>
      <c r="N11">
        <f t="shared" si="1"/>
        <v>2.1800000000000002</v>
      </c>
      <c r="O11">
        <v>1320</v>
      </c>
      <c r="P11" s="13">
        <v>680</v>
      </c>
      <c r="Q11" s="12">
        <f t="shared" si="2"/>
        <v>1268.4000000000001</v>
      </c>
      <c r="R11" s="11">
        <f t="shared" si="3"/>
        <v>2458.1395348837209</v>
      </c>
    </row>
    <row r="12" spans="1:18" x14ac:dyDescent="0.25">
      <c r="A12" s="2">
        <v>37</v>
      </c>
      <c r="B12" s="3">
        <v>99.5</v>
      </c>
      <c r="C12" s="4"/>
      <c r="D12" s="4"/>
      <c r="F12">
        <f t="shared" si="0"/>
        <v>0.995</v>
      </c>
      <c r="G12" s="5">
        <v>48.2</v>
      </c>
      <c r="H12" s="9">
        <v>272</v>
      </c>
      <c r="I12">
        <v>240</v>
      </c>
      <c r="N12">
        <f t="shared" si="1"/>
        <v>2.72</v>
      </c>
      <c r="O12">
        <v>2680</v>
      </c>
      <c r="P12" s="13">
        <v>1240</v>
      </c>
      <c r="Q12" s="12">
        <f t="shared" si="2"/>
        <v>2631.8</v>
      </c>
      <c r="R12" s="11">
        <f t="shared" si="3"/>
        <v>5460.1659751037341</v>
      </c>
    </row>
    <row r="13" spans="1:18" x14ac:dyDescent="0.25">
      <c r="A13" s="2">
        <v>36</v>
      </c>
      <c r="B13" s="3">
        <v>94</v>
      </c>
      <c r="C13" s="4"/>
      <c r="D13" s="4"/>
      <c r="F13">
        <f t="shared" si="0"/>
        <v>0.94</v>
      </c>
      <c r="G13" s="5">
        <v>60.4</v>
      </c>
      <c r="H13" s="9">
        <v>218</v>
      </c>
      <c r="I13">
        <v>323</v>
      </c>
      <c r="J13">
        <v>293</v>
      </c>
      <c r="N13">
        <f t="shared" si="1"/>
        <v>3.23</v>
      </c>
      <c r="O13">
        <v>4940</v>
      </c>
      <c r="P13" s="13">
        <v>2500</v>
      </c>
      <c r="Q13" s="12">
        <f t="shared" si="2"/>
        <v>4879.6000000000004</v>
      </c>
      <c r="R13" s="11">
        <f t="shared" si="3"/>
        <v>8078.8079470198682</v>
      </c>
    </row>
    <row r="14" spans="1:18" x14ac:dyDescent="0.25">
      <c r="A14" s="2">
        <v>35</v>
      </c>
      <c r="B14" s="3">
        <v>92.5</v>
      </c>
      <c r="C14" s="4"/>
      <c r="D14" s="4"/>
      <c r="F14">
        <f t="shared" si="0"/>
        <v>0.92500000000000004</v>
      </c>
      <c r="G14" s="5">
        <v>60.8</v>
      </c>
      <c r="H14" s="9">
        <v>249</v>
      </c>
      <c r="I14">
        <v>315</v>
      </c>
      <c r="N14">
        <f t="shared" si="1"/>
        <v>3.15</v>
      </c>
      <c r="O14">
        <v>3640</v>
      </c>
      <c r="P14" s="13">
        <v>2000</v>
      </c>
      <c r="Q14" s="12">
        <f t="shared" si="2"/>
        <v>3579.2</v>
      </c>
      <c r="R14" s="11">
        <f t="shared" si="3"/>
        <v>5886.8421052631584</v>
      </c>
    </row>
    <row r="15" spans="1:18" x14ac:dyDescent="0.25">
      <c r="A15" s="2">
        <v>34</v>
      </c>
      <c r="B15" s="3">
        <v>85</v>
      </c>
      <c r="C15" s="4">
        <v>105</v>
      </c>
      <c r="D15" s="4"/>
      <c r="F15">
        <f t="shared" si="0"/>
        <v>1.05</v>
      </c>
      <c r="G15" s="5">
        <v>86</v>
      </c>
      <c r="H15" s="9">
        <v>312</v>
      </c>
      <c r="I15">
        <v>313</v>
      </c>
      <c r="N15">
        <f t="shared" si="1"/>
        <v>3.13</v>
      </c>
      <c r="O15">
        <v>3380</v>
      </c>
      <c r="P15" s="13">
        <v>1580</v>
      </c>
      <c r="Q15" s="12">
        <f t="shared" si="2"/>
        <v>3294</v>
      </c>
      <c r="R15" s="11">
        <f t="shared" si="3"/>
        <v>3830.2325581395348</v>
      </c>
    </row>
    <row r="16" spans="1:18" x14ac:dyDescent="0.25">
      <c r="A16" s="2">
        <v>33</v>
      </c>
      <c r="B16" s="3">
        <v>98.5</v>
      </c>
      <c r="C16" s="4">
        <v>100.5</v>
      </c>
      <c r="D16" s="4">
        <v>102</v>
      </c>
      <c r="F16">
        <f t="shared" si="0"/>
        <v>1.02</v>
      </c>
      <c r="G16" s="5">
        <v>144.69999999999999</v>
      </c>
      <c r="H16" s="9">
        <v>346</v>
      </c>
      <c r="I16">
        <v>348</v>
      </c>
      <c r="J16">
        <v>309</v>
      </c>
      <c r="N16">
        <f t="shared" si="1"/>
        <v>3.48</v>
      </c>
      <c r="O16">
        <v>7340</v>
      </c>
      <c r="P16" s="13">
        <v>3680</v>
      </c>
      <c r="Q16" s="12">
        <f t="shared" si="2"/>
        <v>7195.3</v>
      </c>
      <c r="R16" s="11">
        <f t="shared" si="3"/>
        <v>4972.5639253628196</v>
      </c>
    </row>
    <row r="17" spans="1:18" x14ac:dyDescent="0.25">
      <c r="A17" s="2">
        <v>32</v>
      </c>
      <c r="B17" s="3">
        <v>90</v>
      </c>
      <c r="C17" s="4"/>
      <c r="D17" s="4"/>
      <c r="F17">
        <f t="shared" si="0"/>
        <v>0.9</v>
      </c>
      <c r="G17" s="5">
        <v>50.8</v>
      </c>
      <c r="H17" s="9">
        <v>240</v>
      </c>
      <c r="I17">
        <v>183</v>
      </c>
      <c r="J17">
        <v>220</v>
      </c>
      <c r="N17">
        <f t="shared" si="1"/>
        <v>2.4</v>
      </c>
      <c r="O17">
        <v>4600</v>
      </c>
      <c r="P17" s="13">
        <v>2020</v>
      </c>
      <c r="Q17" s="12">
        <f t="shared" si="2"/>
        <v>4549.2</v>
      </c>
      <c r="R17" s="11">
        <f t="shared" si="3"/>
        <v>8955.1181102362207</v>
      </c>
    </row>
    <row r="18" spans="1:18" x14ac:dyDescent="0.25">
      <c r="E18" s="15" t="s">
        <v>14</v>
      </c>
      <c r="F18" s="15"/>
      <c r="G18" s="14">
        <f>SUM(G3:G17)</f>
        <v>1253.4000000000001</v>
      </c>
      <c r="O18">
        <f>SUM(O3:O17)</f>
        <v>44040</v>
      </c>
      <c r="Q18" s="14">
        <f>O18-G18</f>
        <v>42786.6</v>
      </c>
      <c r="R18" s="11">
        <f>100*O18/G18-100</f>
        <v>3413.6428913355671</v>
      </c>
    </row>
    <row r="19" spans="1:18" x14ac:dyDescent="0.2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8" x14ac:dyDescent="0.25">
      <c r="B20" s="20"/>
      <c r="C20" s="21"/>
      <c r="D20" s="21"/>
      <c r="E20" s="21"/>
      <c r="F20" s="21"/>
      <c r="G20" s="21"/>
      <c r="H20" s="19"/>
      <c r="I20" s="19"/>
      <c r="J20" s="19"/>
      <c r="K20" s="19"/>
      <c r="L20" s="19"/>
    </row>
    <row r="21" spans="1:18" x14ac:dyDescent="0.25">
      <c r="B21" s="20"/>
      <c r="C21" s="21"/>
      <c r="D21" s="21"/>
      <c r="E21" s="21"/>
      <c r="F21" s="21"/>
      <c r="G21" s="21"/>
      <c r="H21" s="22"/>
      <c r="I21" s="22"/>
      <c r="J21" s="19"/>
      <c r="K21" s="19"/>
      <c r="L21" s="19"/>
    </row>
    <row r="22" spans="1:18" x14ac:dyDescent="0.25">
      <c r="B22" s="20"/>
      <c r="C22" s="21"/>
      <c r="D22" s="21"/>
      <c r="E22" s="21"/>
      <c r="F22" s="21"/>
      <c r="G22" s="21"/>
      <c r="H22" s="22"/>
      <c r="I22" s="22"/>
      <c r="J22" s="19"/>
      <c r="K22" s="19"/>
      <c r="L22" s="19"/>
    </row>
    <row r="23" spans="1:18" x14ac:dyDescent="0.25">
      <c r="B23" s="20"/>
      <c r="C23" s="21"/>
      <c r="D23" s="21"/>
      <c r="E23" s="21"/>
      <c r="F23" s="21"/>
      <c r="G23" s="21"/>
      <c r="H23" s="22"/>
      <c r="I23" s="22"/>
      <c r="J23" s="19"/>
      <c r="K23" s="19"/>
      <c r="L23" s="19"/>
    </row>
    <row r="24" spans="1:18" x14ac:dyDescent="0.25">
      <c r="B24" s="20"/>
      <c r="C24" s="21"/>
      <c r="D24" s="21"/>
      <c r="E24" s="21"/>
      <c r="F24" s="21"/>
      <c r="G24" s="21"/>
      <c r="H24" s="22"/>
      <c r="I24" s="22"/>
      <c r="J24" s="19"/>
      <c r="K24" s="19"/>
      <c r="L24" s="19"/>
    </row>
    <row r="25" spans="1:18" x14ac:dyDescent="0.25">
      <c r="B25" s="20"/>
      <c r="C25" s="21"/>
      <c r="D25" s="21"/>
      <c r="E25" s="21"/>
      <c r="F25" s="21"/>
      <c r="G25" s="21"/>
      <c r="H25" s="22"/>
      <c r="I25" s="22"/>
      <c r="J25" s="19"/>
      <c r="K25" s="19"/>
      <c r="L25" s="19"/>
    </row>
    <row r="26" spans="1:18" x14ac:dyDescent="0.25">
      <c r="B26" s="20"/>
      <c r="C26" s="21"/>
      <c r="D26" s="21"/>
      <c r="E26" s="21"/>
      <c r="F26" s="21"/>
      <c r="G26" s="21"/>
      <c r="H26" s="22"/>
      <c r="I26" s="22"/>
      <c r="J26" s="19"/>
      <c r="K26" s="19"/>
      <c r="L26" s="19"/>
    </row>
    <row r="27" spans="1:18" x14ac:dyDescent="0.25">
      <c r="B27" s="20"/>
      <c r="C27" s="21"/>
      <c r="D27" s="21"/>
      <c r="E27" s="21"/>
      <c r="F27" s="21"/>
      <c r="G27" s="21"/>
      <c r="H27" s="22"/>
      <c r="I27" s="22"/>
      <c r="J27" s="19"/>
      <c r="K27" s="19"/>
      <c r="L27" s="19"/>
    </row>
    <row r="28" spans="1:18" x14ac:dyDescent="0.25">
      <c r="B28" s="20"/>
      <c r="C28" s="21"/>
      <c r="D28" s="21"/>
      <c r="E28" s="21"/>
      <c r="F28" s="21"/>
      <c r="G28" s="21"/>
      <c r="H28" s="22"/>
      <c r="I28" s="22"/>
      <c r="J28" s="19"/>
      <c r="K28" s="19"/>
      <c r="L28" s="19"/>
    </row>
    <row r="29" spans="1:18" x14ac:dyDescent="0.25">
      <c r="B29" s="20"/>
      <c r="C29" s="21"/>
      <c r="D29" s="21"/>
      <c r="E29" s="21"/>
      <c r="F29" s="21"/>
      <c r="G29" s="21"/>
      <c r="H29" s="22"/>
      <c r="I29" s="22"/>
      <c r="J29" s="19"/>
      <c r="K29" s="19"/>
      <c r="L29" s="19"/>
    </row>
    <row r="30" spans="1:18" x14ac:dyDescent="0.25">
      <c r="B30" s="20"/>
      <c r="C30" s="21"/>
      <c r="D30" s="21"/>
      <c r="E30" s="21"/>
      <c r="F30" s="21"/>
      <c r="G30" s="21"/>
      <c r="H30" s="22"/>
      <c r="I30" s="22"/>
      <c r="J30" s="19"/>
      <c r="K30" s="19"/>
      <c r="L30" s="19"/>
    </row>
    <row r="31" spans="1:18" x14ac:dyDescent="0.25">
      <c r="B31" s="20"/>
      <c r="C31" s="21"/>
      <c r="D31" s="21"/>
      <c r="E31" s="21"/>
      <c r="F31" s="21"/>
      <c r="G31" s="21"/>
      <c r="H31" s="22"/>
      <c r="I31" s="22"/>
      <c r="J31" s="19"/>
      <c r="K31" s="19"/>
      <c r="L31" s="19"/>
    </row>
    <row r="32" spans="1:18" x14ac:dyDescent="0.25">
      <c r="B32" s="20"/>
      <c r="C32" s="21"/>
      <c r="D32" s="21"/>
      <c r="E32" s="21"/>
      <c r="F32" s="21"/>
      <c r="G32" s="21"/>
      <c r="H32" s="22"/>
      <c r="I32" s="22"/>
      <c r="J32" s="19"/>
      <c r="K32" s="19"/>
      <c r="L32" s="19"/>
    </row>
    <row r="33" spans="2:12" x14ac:dyDescent="0.25">
      <c r="B33" s="20"/>
      <c r="C33" s="21"/>
      <c r="D33" s="21"/>
      <c r="E33" s="21"/>
      <c r="F33" s="21"/>
      <c r="G33" s="21"/>
      <c r="H33" s="22"/>
      <c r="I33" s="22"/>
      <c r="J33" s="19"/>
      <c r="K33" s="19"/>
      <c r="L33" s="19"/>
    </row>
    <row r="34" spans="2:12" x14ac:dyDescent="0.25">
      <c r="B34" s="20"/>
      <c r="C34" s="21"/>
      <c r="D34" s="21"/>
      <c r="E34" s="21"/>
      <c r="F34" s="21"/>
      <c r="G34" s="21"/>
      <c r="H34" s="22"/>
      <c r="I34" s="22"/>
      <c r="J34" s="19"/>
      <c r="K34" s="19"/>
      <c r="L34" s="19"/>
    </row>
    <row r="35" spans="2:12" x14ac:dyDescent="0.25">
      <c r="B35" s="19"/>
      <c r="C35" s="19"/>
      <c r="D35" s="19"/>
      <c r="E35" s="19"/>
      <c r="F35" s="19"/>
      <c r="G35" s="20"/>
      <c r="H35" s="22"/>
      <c r="I35" s="22"/>
      <c r="J35" s="19"/>
      <c r="K35" s="19"/>
      <c r="L35" s="19"/>
    </row>
  </sheetData>
  <sortState xmlns:xlrd2="http://schemas.microsoft.com/office/spreadsheetml/2017/richdata2" ref="B20:G34">
    <sortCondition descending="1" ref="B20:B34"/>
  </sortState>
  <mergeCells count="3">
    <mergeCell ref="H1:P1"/>
    <mergeCell ref="B1:G1"/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75646-7ECB-43CC-A670-F3C9895151AE}">
  <dimension ref="A1:R36"/>
  <sheetViews>
    <sheetView workbookViewId="0">
      <selection activeCell="F3" sqref="F3:F17"/>
    </sheetView>
  </sheetViews>
  <sheetFormatPr defaultRowHeight="15" x14ac:dyDescent="0.25"/>
  <cols>
    <col min="2" max="4" width="12.7109375" bestFit="1" customWidth="1"/>
    <col min="5" max="8" width="12.7109375" customWidth="1"/>
    <col min="9" max="9" width="14.42578125" bestFit="1" customWidth="1"/>
    <col min="10" max="10" width="14.5703125" bestFit="1" customWidth="1"/>
    <col min="11" max="13" width="12.7109375" bestFit="1" customWidth="1"/>
    <col min="14" max="16" width="12.7109375" customWidth="1"/>
  </cols>
  <sheetData>
    <row r="1" spans="1:18" x14ac:dyDescent="0.25">
      <c r="B1" s="16" t="s">
        <v>9</v>
      </c>
      <c r="C1" s="17"/>
      <c r="D1" s="17"/>
      <c r="E1" s="17"/>
      <c r="F1" s="17"/>
      <c r="G1" s="17"/>
      <c r="H1" s="16" t="s">
        <v>10</v>
      </c>
      <c r="I1" s="17"/>
      <c r="J1" s="17"/>
      <c r="K1" s="17"/>
      <c r="L1" s="17"/>
      <c r="M1" s="17"/>
      <c r="N1" s="17"/>
      <c r="O1" s="17"/>
      <c r="P1" s="17"/>
      <c r="Q1" s="16" t="s">
        <v>13</v>
      </c>
      <c r="R1" s="17"/>
    </row>
    <row r="2" spans="1:18" x14ac:dyDescent="0.25">
      <c r="A2" s="1" t="s">
        <v>0</v>
      </c>
      <c r="B2" s="8" t="s">
        <v>1</v>
      </c>
      <c r="C2" s="1" t="s">
        <v>2</v>
      </c>
      <c r="D2" s="1" t="s">
        <v>3</v>
      </c>
      <c r="E2" s="1" t="s">
        <v>6</v>
      </c>
      <c r="F2" s="1" t="s">
        <v>15</v>
      </c>
      <c r="G2" s="1" t="s">
        <v>4</v>
      </c>
      <c r="H2" s="8" t="s">
        <v>1</v>
      </c>
      <c r="I2" s="1" t="s">
        <v>2</v>
      </c>
      <c r="J2" s="1" t="s">
        <v>3</v>
      </c>
      <c r="K2" s="1" t="s">
        <v>6</v>
      </c>
      <c r="L2" s="1" t="s">
        <v>7</v>
      </c>
      <c r="M2" s="1" t="s">
        <v>8</v>
      </c>
      <c r="N2" s="1" t="s">
        <v>15</v>
      </c>
      <c r="O2" s="1" t="s">
        <v>4</v>
      </c>
      <c r="P2" s="1" t="s">
        <v>5</v>
      </c>
      <c r="Q2" s="7" t="s">
        <v>11</v>
      </c>
      <c r="R2" s="6" t="s">
        <v>12</v>
      </c>
    </row>
    <row r="3" spans="1:18" x14ac:dyDescent="0.25">
      <c r="A3" s="2">
        <v>31</v>
      </c>
      <c r="B3" s="3">
        <v>80</v>
      </c>
      <c r="C3" s="4">
        <v>90</v>
      </c>
      <c r="D3" s="4"/>
      <c r="E3" s="4"/>
      <c r="F3" s="14">
        <f>MAX(B3:E3)/100</f>
        <v>0.9</v>
      </c>
      <c r="G3" s="5">
        <v>168.1</v>
      </c>
      <c r="H3" s="9">
        <v>187</v>
      </c>
      <c r="N3" s="14">
        <f>MAX(H3:M3)/100</f>
        <v>1.87</v>
      </c>
      <c r="O3">
        <v>2380</v>
      </c>
      <c r="P3">
        <v>1080</v>
      </c>
      <c r="Q3" s="12">
        <f>O3-G3</f>
        <v>2211.9</v>
      </c>
      <c r="R3" s="11">
        <f>100*O3/G3-100</f>
        <v>1315.8239143367043</v>
      </c>
    </row>
    <row r="4" spans="1:18" x14ac:dyDescent="0.25">
      <c r="A4" s="2">
        <v>30</v>
      </c>
      <c r="B4" s="3">
        <v>99</v>
      </c>
      <c r="C4" s="4">
        <v>100</v>
      </c>
      <c r="D4" s="4"/>
      <c r="E4" s="4"/>
      <c r="F4" s="14">
        <f>MAX(B4:E4)/100</f>
        <v>1</v>
      </c>
      <c r="G4" s="5">
        <v>166.7</v>
      </c>
      <c r="H4" s="9">
        <v>170</v>
      </c>
      <c r="I4">
        <v>224</v>
      </c>
      <c r="N4" s="14">
        <f t="shared" ref="N4:N17" si="0">MAX(H4:M4)/100</f>
        <v>2.2400000000000002</v>
      </c>
      <c r="O4">
        <v>1560</v>
      </c>
      <c r="P4">
        <v>715</v>
      </c>
      <c r="Q4" s="12">
        <f t="shared" ref="Q4:Q17" si="1">O4-G4</f>
        <v>1393.3</v>
      </c>
      <c r="R4" s="11">
        <f t="shared" ref="R4:R17" si="2">100*O4/G4-100</f>
        <v>835.81283743251356</v>
      </c>
    </row>
    <row r="5" spans="1:18" x14ac:dyDescent="0.25">
      <c r="A5" s="2">
        <v>29</v>
      </c>
      <c r="B5" s="3">
        <v>96.5</v>
      </c>
      <c r="C5" s="4"/>
      <c r="D5" s="4"/>
      <c r="E5" s="4"/>
      <c r="F5" s="14">
        <f t="shared" ref="F5:F17" si="3">MAX(B5:E5)/100</f>
        <v>0.96499999999999997</v>
      </c>
      <c r="G5" s="5">
        <v>161.30000000000001</v>
      </c>
      <c r="H5" s="9">
        <v>140</v>
      </c>
      <c r="I5">
        <v>139</v>
      </c>
      <c r="J5">
        <v>228</v>
      </c>
      <c r="N5" s="14">
        <f t="shared" si="0"/>
        <v>2.2799999999999998</v>
      </c>
      <c r="O5">
        <v>2220</v>
      </c>
      <c r="P5">
        <v>855</v>
      </c>
      <c r="Q5" s="12">
        <f t="shared" si="1"/>
        <v>2058.6999999999998</v>
      </c>
      <c r="R5" s="11">
        <f t="shared" si="2"/>
        <v>1276.3174209547426</v>
      </c>
    </row>
    <row r="6" spans="1:18" x14ac:dyDescent="0.25">
      <c r="A6" s="2">
        <v>28</v>
      </c>
      <c r="B6" s="3">
        <v>101.5</v>
      </c>
      <c r="C6" s="4"/>
      <c r="D6" s="4"/>
      <c r="E6" s="4"/>
      <c r="F6" s="14">
        <f t="shared" si="3"/>
        <v>1.0149999999999999</v>
      </c>
      <c r="G6" s="5">
        <v>158</v>
      </c>
      <c r="H6" s="9">
        <v>241</v>
      </c>
      <c r="N6" s="14">
        <f t="shared" si="0"/>
        <v>2.41</v>
      </c>
      <c r="O6">
        <v>1180</v>
      </c>
      <c r="P6">
        <v>800</v>
      </c>
      <c r="Q6" s="12">
        <f t="shared" si="1"/>
        <v>1022</v>
      </c>
      <c r="R6" s="11">
        <f t="shared" si="2"/>
        <v>646.83544303797464</v>
      </c>
    </row>
    <row r="7" spans="1:18" x14ac:dyDescent="0.25">
      <c r="A7" s="2">
        <v>27</v>
      </c>
      <c r="B7" s="3">
        <v>101</v>
      </c>
      <c r="C7" s="4"/>
      <c r="D7" s="4"/>
      <c r="E7" s="4"/>
      <c r="F7" s="14">
        <f t="shared" si="3"/>
        <v>1.01</v>
      </c>
      <c r="G7" s="5">
        <v>127.1</v>
      </c>
      <c r="H7" s="9">
        <v>209</v>
      </c>
      <c r="I7">
        <v>256</v>
      </c>
      <c r="N7" s="14">
        <f t="shared" si="0"/>
        <v>2.56</v>
      </c>
      <c r="O7">
        <v>1340</v>
      </c>
      <c r="P7">
        <v>660</v>
      </c>
      <c r="Q7" s="12">
        <f t="shared" si="1"/>
        <v>1212.9000000000001</v>
      </c>
      <c r="R7" s="11">
        <f t="shared" si="2"/>
        <v>954.28796223446102</v>
      </c>
    </row>
    <row r="8" spans="1:18" x14ac:dyDescent="0.25">
      <c r="A8" s="2">
        <v>26</v>
      </c>
      <c r="B8" s="3">
        <v>97</v>
      </c>
      <c r="C8" s="4"/>
      <c r="D8" s="4"/>
      <c r="E8" s="4"/>
      <c r="F8" s="14">
        <f t="shared" si="3"/>
        <v>0.97</v>
      </c>
      <c r="G8" s="5">
        <v>96.1</v>
      </c>
      <c r="H8" s="9">
        <v>250</v>
      </c>
      <c r="N8" s="14">
        <f t="shared" si="0"/>
        <v>2.5</v>
      </c>
      <c r="O8">
        <v>1860</v>
      </c>
      <c r="P8">
        <v>900</v>
      </c>
      <c r="Q8" s="12">
        <f t="shared" si="1"/>
        <v>1763.9</v>
      </c>
      <c r="R8" s="11">
        <f t="shared" si="2"/>
        <v>1835.483870967742</v>
      </c>
    </row>
    <row r="9" spans="1:18" x14ac:dyDescent="0.25">
      <c r="A9" s="2">
        <v>25</v>
      </c>
      <c r="B9" s="3">
        <v>94</v>
      </c>
      <c r="C9" s="4">
        <v>100</v>
      </c>
      <c r="D9" s="4">
        <v>104.5</v>
      </c>
      <c r="E9" s="4"/>
      <c r="F9" s="14">
        <f t="shared" si="3"/>
        <v>1.0449999999999999</v>
      </c>
      <c r="G9" s="5">
        <v>92.7</v>
      </c>
      <c r="H9" s="9">
        <v>110</v>
      </c>
      <c r="I9">
        <v>240</v>
      </c>
      <c r="J9">
        <v>235</v>
      </c>
      <c r="N9" s="14">
        <f t="shared" si="0"/>
        <v>2.4</v>
      </c>
      <c r="O9">
        <v>1900</v>
      </c>
      <c r="P9">
        <v>920</v>
      </c>
      <c r="Q9" s="12">
        <f t="shared" si="1"/>
        <v>1807.3</v>
      </c>
      <c r="R9" s="11">
        <f t="shared" si="2"/>
        <v>1949.6224379719524</v>
      </c>
    </row>
    <row r="10" spans="1:18" x14ac:dyDescent="0.25">
      <c r="A10" s="2">
        <v>24</v>
      </c>
      <c r="B10" s="3">
        <v>95</v>
      </c>
      <c r="C10" s="4">
        <v>99</v>
      </c>
      <c r="D10" s="4"/>
      <c r="E10" s="4"/>
      <c r="F10" s="14">
        <f t="shared" si="3"/>
        <v>0.99</v>
      </c>
      <c r="G10" s="5">
        <v>85.4</v>
      </c>
      <c r="H10" s="9">
        <v>240</v>
      </c>
      <c r="I10">
        <v>249</v>
      </c>
      <c r="N10" s="14">
        <f t="shared" si="0"/>
        <v>2.4900000000000002</v>
      </c>
      <c r="O10">
        <v>1760</v>
      </c>
      <c r="P10">
        <v>860</v>
      </c>
      <c r="Q10" s="12">
        <f t="shared" si="1"/>
        <v>1674.6</v>
      </c>
      <c r="R10" s="11">
        <f t="shared" si="2"/>
        <v>1960.8899297423886</v>
      </c>
    </row>
    <row r="11" spans="1:18" x14ac:dyDescent="0.25">
      <c r="A11" s="2">
        <v>23</v>
      </c>
      <c r="B11" s="3">
        <v>99</v>
      </c>
      <c r="C11" s="4">
        <v>100</v>
      </c>
      <c r="D11" s="4"/>
      <c r="E11" s="4"/>
      <c r="F11" s="14">
        <f t="shared" si="3"/>
        <v>1</v>
      </c>
      <c r="G11" s="5">
        <v>85.3</v>
      </c>
      <c r="H11" s="9">
        <v>101</v>
      </c>
      <c r="I11">
        <v>235</v>
      </c>
      <c r="J11">
        <v>188</v>
      </c>
      <c r="K11">
        <v>179</v>
      </c>
      <c r="L11">
        <v>215</v>
      </c>
      <c r="M11">
        <v>234</v>
      </c>
      <c r="N11" s="14">
        <f t="shared" si="0"/>
        <v>2.35</v>
      </c>
      <c r="O11">
        <v>1540</v>
      </c>
      <c r="P11">
        <v>720</v>
      </c>
      <c r="Q11" s="12">
        <f t="shared" si="1"/>
        <v>1454.7</v>
      </c>
      <c r="R11" s="11">
        <f t="shared" si="2"/>
        <v>1705.3927315357562</v>
      </c>
    </row>
    <row r="12" spans="1:18" x14ac:dyDescent="0.25">
      <c r="A12" s="2">
        <v>22</v>
      </c>
      <c r="B12" s="3">
        <v>100</v>
      </c>
      <c r="C12" s="4"/>
      <c r="D12" s="4"/>
      <c r="E12" s="4"/>
      <c r="F12" s="14">
        <f t="shared" si="3"/>
        <v>1</v>
      </c>
      <c r="G12" s="5">
        <v>77</v>
      </c>
      <c r="H12" s="9">
        <v>260</v>
      </c>
      <c r="N12" s="14">
        <f t="shared" si="0"/>
        <v>2.6</v>
      </c>
      <c r="O12">
        <v>1620</v>
      </c>
      <c r="P12">
        <v>775</v>
      </c>
      <c r="Q12" s="12">
        <f t="shared" si="1"/>
        <v>1543</v>
      </c>
      <c r="R12" s="11">
        <f t="shared" si="2"/>
        <v>2003.8961038961038</v>
      </c>
    </row>
    <row r="13" spans="1:18" x14ac:dyDescent="0.25">
      <c r="A13" s="2">
        <v>21</v>
      </c>
      <c r="B13" s="3">
        <v>98.5</v>
      </c>
      <c r="C13" s="4">
        <v>98.5</v>
      </c>
      <c r="D13" s="4">
        <v>97.5</v>
      </c>
      <c r="E13" s="4">
        <v>95</v>
      </c>
      <c r="F13" s="14">
        <f t="shared" si="3"/>
        <v>0.98499999999999999</v>
      </c>
      <c r="G13" s="5">
        <v>75.8</v>
      </c>
      <c r="H13" s="9">
        <v>275</v>
      </c>
      <c r="I13">
        <v>194</v>
      </c>
      <c r="J13">
        <v>232</v>
      </c>
      <c r="K13">
        <v>226</v>
      </c>
      <c r="N13" s="14">
        <f t="shared" si="0"/>
        <v>2.75</v>
      </c>
      <c r="O13">
        <v>2300</v>
      </c>
      <c r="P13">
        <v>1090</v>
      </c>
      <c r="Q13" s="12">
        <f t="shared" si="1"/>
        <v>2224.1999999999998</v>
      </c>
      <c r="R13" s="11">
        <f t="shared" si="2"/>
        <v>2934.3007915567282</v>
      </c>
    </row>
    <row r="14" spans="1:18" x14ac:dyDescent="0.25">
      <c r="A14" s="2">
        <v>20</v>
      </c>
      <c r="B14" s="3">
        <v>95</v>
      </c>
      <c r="C14" s="4">
        <v>99</v>
      </c>
      <c r="D14" s="4"/>
      <c r="E14" s="4"/>
      <c r="F14" s="14">
        <f t="shared" si="3"/>
        <v>0.99</v>
      </c>
      <c r="G14" s="5">
        <v>75.099999999999994</v>
      </c>
      <c r="H14" s="9">
        <v>219</v>
      </c>
      <c r="I14">
        <v>172</v>
      </c>
      <c r="J14">
        <v>190</v>
      </c>
      <c r="K14">
        <v>111</v>
      </c>
      <c r="L14">
        <v>268</v>
      </c>
      <c r="N14" s="14">
        <f t="shared" si="0"/>
        <v>2.68</v>
      </c>
      <c r="O14">
        <v>1620</v>
      </c>
      <c r="P14">
        <v>760</v>
      </c>
      <c r="Q14" s="12">
        <f t="shared" si="1"/>
        <v>1544.9</v>
      </c>
      <c r="R14" s="11">
        <f t="shared" si="2"/>
        <v>2057.1238348868178</v>
      </c>
    </row>
    <row r="15" spans="1:18" x14ac:dyDescent="0.25">
      <c r="A15" s="2">
        <v>19</v>
      </c>
      <c r="B15" s="3">
        <v>94.8</v>
      </c>
      <c r="C15" s="4">
        <v>95.5</v>
      </c>
      <c r="D15" s="4"/>
      <c r="E15" s="4"/>
      <c r="F15" s="14">
        <f t="shared" si="3"/>
        <v>0.95499999999999996</v>
      </c>
      <c r="G15" s="5">
        <v>66</v>
      </c>
      <c r="H15" s="9">
        <v>222</v>
      </c>
      <c r="I15">
        <v>229</v>
      </c>
      <c r="J15">
        <v>148</v>
      </c>
      <c r="N15" s="14">
        <f t="shared" si="0"/>
        <v>2.29</v>
      </c>
      <c r="O15">
        <v>1700</v>
      </c>
      <c r="P15">
        <v>840</v>
      </c>
      <c r="Q15" s="12">
        <f t="shared" si="1"/>
        <v>1634</v>
      </c>
      <c r="R15" s="11">
        <f t="shared" si="2"/>
        <v>2475.757575757576</v>
      </c>
    </row>
    <row r="16" spans="1:18" x14ac:dyDescent="0.25">
      <c r="A16" s="2">
        <v>18</v>
      </c>
      <c r="B16" s="3">
        <v>100</v>
      </c>
      <c r="C16" s="4"/>
      <c r="D16" s="4"/>
      <c r="E16" s="4"/>
      <c r="F16" s="14">
        <f t="shared" si="3"/>
        <v>1</v>
      </c>
      <c r="G16" s="5">
        <v>64.2</v>
      </c>
      <c r="H16" s="9">
        <v>249</v>
      </c>
      <c r="I16">
        <v>230</v>
      </c>
      <c r="N16" s="14">
        <f t="shared" si="0"/>
        <v>2.4900000000000002</v>
      </c>
      <c r="O16">
        <v>1860</v>
      </c>
      <c r="P16">
        <v>900</v>
      </c>
      <c r="Q16" s="12">
        <f t="shared" si="1"/>
        <v>1795.8</v>
      </c>
      <c r="R16" s="11">
        <f t="shared" si="2"/>
        <v>2797.1962616822429</v>
      </c>
    </row>
    <row r="17" spans="1:18" x14ac:dyDescent="0.25">
      <c r="A17" s="2">
        <v>17</v>
      </c>
      <c r="B17" s="3">
        <v>95</v>
      </c>
      <c r="C17" s="4"/>
      <c r="D17" s="4"/>
      <c r="E17" s="4"/>
      <c r="F17" s="14">
        <f t="shared" si="3"/>
        <v>0.95</v>
      </c>
      <c r="G17" s="5">
        <v>45.7</v>
      </c>
      <c r="H17" s="9">
        <v>194</v>
      </c>
      <c r="N17" s="14">
        <f t="shared" si="0"/>
        <v>1.94</v>
      </c>
      <c r="O17">
        <v>1520</v>
      </c>
      <c r="P17">
        <v>720</v>
      </c>
      <c r="Q17" s="12">
        <f t="shared" si="1"/>
        <v>1474.3</v>
      </c>
      <c r="R17" s="11">
        <f t="shared" si="2"/>
        <v>3226.0393873085336</v>
      </c>
    </row>
    <row r="18" spans="1:18" x14ac:dyDescent="0.25">
      <c r="E18" s="15" t="s">
        <v>14</v>
      </c>
      <c r="F18" s="15"/>
      <c r="G18" s="14">
        <f>SUM(G3:G17)</f>
        <v>1544.5</v>
      </c>
      <c r="O18">
        <f>SUM(O3:O17)</f>
        <v>26360</v>
      </c>
      <c r="Q18" s="14">
        <f>O18-G18</f>
        <v>24815.5</v>
      </c>
      <c r="R18" s="11">
        <f>100*O18/G18-100</f>
        <v>1606.7011977986404</v>
      </c>
    </row>
    <row r="20" spans="1:18" x14ac:dyDescent="0.25">
      <c r="E20" s="1"/>
      <c r="F20" s="1"/>
      <c r="G20" s="5"/>
      <c r="H20" s="5"/>
    </row>
    <row r="21" spans="1:18" x14ac:dyDescent="0.25">
      <c r="E21" s="1"/>
      <c r="F21" s="1"/>
      <c r="G21" s="5"/>
      <c r="H21" s="5"/>
    </row>
    <row r="22" spans="1:18" x14ac:dyDescent="0.25">
      <c r="E22" s="1"/>
      <c r="F22" s="1"/>
      <c r="G22" s="5"/>
      <c r="H22" s="5"/>
    </row>
    <row r="23" spans="1:18" x14ac:dyDescent="0.25">
      <c r="E23" s="1"/>
      <c r="F23" s="1"/>
      <c r="G23" s="5"/>
      <c r="H23" s="5"/>
    </row>
    <row r="24" spans="1:18" x14ac:dyDescent="0.25">
      <c r="E24" s="1"/>
      <c r="F24" s="1"/>
      <c r="G24" s="5"/>
      <c r="H24" s="5"/>
    </row>
    <row r="25" spans="1:18" x14ac:dyDescent="0.25">
      <c r="E25" s="1"/>
      <c r="F25" s="1"/>
      <c r="G25" s="5"/>
      <c r="H25" s="5"/>
    </row>
    <row r="26" spans="1:18" x14ac:dyDescent="0.25">
      <c r="E26" s="1"/>
      <c r="F26" s="1"/>
      <c r="G26" s="5"/>
      <c r="H26" s="5"/>
    </row>
    <row r="27" spans="1:18" x14ac:dyDescent="0.25">
      <c r="E27" s="1"/>
      <c r="F27" s="1"/>
      <c r="G27" s="5"/>
      <c r="H27" s="5"/>
    </row>
    <row r="28" spans="1:18" x14ac:dyDescent="0.25">
      <c r="E28" s="1"/>
      <c r="F28" s="1"/>
      <c r="G28" s="5"/>
      <c r="H28" s="5"/>
    </row>
    <row r="29" spans="1:18" x14ac:dyDescent="0.25">
      <c r="E29" s="1"/>
      <c r="F29" s="1"/>
      <c r="G29" s="5"/>
      <c r="H29" s="5"/>
    </row>
    <row r="30" spans="1:18" x14ac:dyDescent="0.25">
      <c r="E30" s="1"/>
      <c r="F30" s="1"/>
      <c r="G30" s="5"/>
      <c r="H30" s="5"/>
    </row>
    <row r="31" spans="1:18" x14ac:dyDescent="0.25">
      <c r="E31" s="1"/>
      <c r="F31" s="1"/>
      <c r="G31" s="5"/>
      <c r="H31" s="5"/>
    </row>
    <row r="32" spans="1:18" x14ac:dyDescent="0.25">
      <c r="E32" s="1"/>
      <c r="F32" s="1"/>
      <c r="G32" s="5"/>
      <c r="H32" s="5"/>
    </row>
    <row r="33" spans="5:8" x14ac:dyDescent="0.25">
      <c r="E33" s="1"/>
      <c r="F33" s="1"/>
      <c r="G33" s="5"/>
      <c r="H33" s="5"/>
    </row>
    <row r="34" spans="5:8" x14ac:dyDescent="0.25">
      <c r="E34" s="1"/>
      <c r="F34" s="1"/>
      <c r="G34" s="5"/>
      <c r="H34" s="5"/>
    </row>
    <row r="35" spans="5:8" x14ac:dyDescent="0.25">
      <c r="E35" s="1"/>
      <c r="F35" s="1"/>
    </row>
    <row r="36" spans="5:8" x14ac:dyDescent="0.25">
      <c r="E36" s="1"/>
      <c r="F36" s="1"/>
    </row>
  </sheetData>
  <sortState xmlns:xlrd2="http://schemas.microsoft.com/office/spreadsheetml/2017/richdata2" ref="E20:G34">
    <sortCondition descending="1" ref="G20:G34"/>
  </sortState>
  <mergeCells count="3">
    <mergeCell ref="H1:P1"/>
    <mergeCell ref="B1:G1"/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F6530-CCD7-4BEF-AEAD-3DF474DD902E}">
  <dimension ref="A1:O37"/>
  <sheetViews>
    <sheetView topLeftCell="A22" workbookViewId="0">
      <selection activeCell="N28" sqref="N28"/>
    </sheetView>
  </sheetViews>
  <sheetFormatPr defaultRowHeight="15" x14ac:dyDescent="0.25"/>
  <cols>
    <col min="1" max="1" width="9.140625" style="2"/>
    <col min="2" max="4" width="12.7109375" bestFit="1" customWidth="1"/>
    <col min="5" max="5" width="15.28515625" bestFit="1" customWidth="1"/>
    <col min="6" max="6" width="15.28515625" customWidth="1"/>
    <col min="7" max="7" width="14.5703125" bestFit="1" customWidth="1"/>
    <col min="8" max="10" width="11.5703125" bestFit="1" customWidth="1"/>
    <col min="11" max="11" width="11.5703125" customWidth="1"/>
    <col min="12" max="12" width="12.85546875" bestFit="1" customWidth="1"/>
    <col min="13" max="13" width="12.140625" bestFit="1" customWidth="1"/>
    <col min="14" max="15" width="12.7109375" customWidth="1"/>
  </cols>
  <sheetData>
    <row r="1" spans="1:15" x14ac:dyDescent="0.25">
      <c r="B1" s="16" t="s">
        <v>9</v>
      </c>
      <c r="C1" s="17"/>
      <c r="D1" s="17"/>
      <c r="E1" s="17"/>
      <c r="F1" s="17"/>
      <c r="G1" s="17"/>
      <c r="H1" s="17" t="s">
        <v>10</v>
      </c>
      <c r="I1" s="17"/>
      <c r="J1" s="17"/>
      <c r="K1" s="17"/>
      <c r="L1" s="17"/>
      <c r="M1" s="18"/>
      <c r="N1" s="16" t="s">
        <v>13</v>
      </c>
      <c r="O1" s="17"/>
    </row>
    <row r="2" spans="1:15" s="1" customFormat="1" x14ac:dyDescent="0.25">
      <c r="A2" s="1" t="s">
        <v>0</v>
      </c>
      <c r="B2" s="8" t="s">
        <v>1</v>
      </c>
      <c r="C2" s="1" t="s">
        <v>2</v>
      </c>
      <c r="D2" s="1" t="s">
        <v>3</v>
      </c>
      <c r="E2" s="1" t="s">
        <v>6</v>
      </c>
      <c r="F2" s="1" t="s">
        <v>15</v>
      </c>
      <c r="G2" s="1" t="s">
        <v>4</v>
      </c>
      <c r="H2" s="1" t="s">
        <v>1</v>
      </c>
      <c r="I2" s="1" t="s">
        <v>2</v>
      </c>
      <c r="J2" s="1" t="s">
        <v>3</v>
      </c>
      <c r="K2" s="1" t="s">
        <v>15</v>
      </c>
      <c r="L2" s="1" t="s">
        <v>4</v>
      </c>
      <c r="M2" s="1" t="s">
        <v>5</v>
      </c>
      <c r="N2" s="7" t="s">
        <v>11</v>
      </c>
      <c r="O2" s="6" t="s">
        <v>12</v>
      </c>
    </row>
    <row r="3" spans="1:15" x14ac:dyDescent="0.25">
      <c r="A3" s="2">
        <v>16</v>
      </c>
      <c r="B3" s="3">
        <v>88</v>
      </c>
      <c r="C3" s="4">
        <v>101</v>
      </c>
      <c r="D3" s="4"/>
      <c r="E3" s="4"/>
      <c r="F3" s="14">
        <f>MAX(B3:E3)/100</f>
        <v>1.01</v>
      </c>
      <c r="G3" s="5">
        <v>53.3</v>
      </c>
      <c r="H3">
        <v>14</v>
      </c>
      <c r="I3">
        <v>59</v>
      </c>
      <c r="J3">
        <v>76</v>
      </c>
      <c r="K3" s="14">
        <f>MAX(G3:J3)/100</f>
        <v>0.76</v>
      </c>
      <c r="L3">
        <v>2900</v>
      </c>
      <c r="M3">
        <v>1040</v>
      </c>
      <c r="N3" s="12">
        <f>L3-G3</f>
        <v>2846.7</v>
      </c>
      <c r="O3" s="11">
        <f>100*L3/G3-100</f>
        <v>5340.9005628517825</v>
      </c>
    </row>
    <row r="4" spans="1:15" x14ac:dyDescent="0.25">
      <c r="A4" s="2">
        <v>15</v>
      </c>
      <c r="B4" s="3">
        <v>100</v>
      </c>
      <c r="C4" s="4"/>
      <c r="D4" s="4"/>
      <c r="E4" s="4"/>
      <c r="F4" s="14">
        <f>MAX(B4:E4)/100</f>
        <v>1</v>
      </c>
      <c r="G4" s="5">
        <v>58</v>
      </c>
      <c r="H4">
        <v>70</v>
      </c>
      <c r="I4">
        <v>58</v>
      </c>
      <c r="J4">
        <v>69</v>
      </c>
      <c r="K4" s="14">
        <f t="shared" ref="K4:K17" si="0">MAX(G4:J4)/100</f>
        <v>0.7</v>
      </c>
      <c r="L4">
        <v>1840</v>
      </c>
      <c r="M4">
        <v>680</v>
      </c>
      <c r="N4" s="12">
        <f t="shared" ref="N4:N17" si="1">L4-G4</f>
        <v>1782</v>
      </c>
      <c r="O4" s="11">
        <f t="shared" ref="O4:O17" si="2">100*L4/G4-100</f>
        <v>3072.4137931034484</v>
      </c>
    </row>
    <row r="5" spans="1:15" x14ac:dyDescent="0.25">
      <c r="A5" s="2">
        <v>14</v>
      </c>
      <c r="B5" s="3">
        <v>95</v>
      </c>
      <c r="C5" s="4">
        <v>106</v>
      </c>
      <c r="D5" s="4"/>
      <c r="E5" s="4"/>
      <c r="F5" s="14">
        <f t="shared" ref="F5:F17" si="3">MAX(B5:E5)/100</f>
        <v>1.06</v>
      </c>
      <c r="G5" s="5">
        <v>87</v>
      </c>
      <c r="H5">
        <v>230</v>
      </c>
      <c r="I5">
        <v>241</v>
      </c>
      <c r="K5" s="14">
        <f t="shared" si="0"/>
        <v>2.41</v>
      </c>
      <c r="L5">
        <v>3200</v>
      </c>
      <c r="M5">
        <v>1480</v>
      </c>
      <c r="N5" s="12">
        <f t="shared" si="1"/>
        <v>3113</v>
      </c>
      <c r="O5" s="11">
        <f t="shared" si="2"/>
        <v>3578.1609195402298</v>
      </c>
    </row>
    <row r="6" spans="1:15" x14ac:dyDescent="0.25">
      <c r="A6" s="2">
        <v>12</v>
      </c>
      <c r="B6" s="3">
        <v>93.5</v>
      </c>
      <c r="C6" s="4">
        <v>96.5</v>
      </c>
      <c r="D6" s="4"/>
      <c r="E6" s="4"/>
      <c r="F6" s="14">
        <f t="shared" si="3"/>
        <v>0.96499999999999997</v>
      </c>
      <c r="G6" s="5">
        <v>78.599999999999994</v>
      </c>
      <c r="H6">
        <v>205</v>
      </c>
      <c r="I6">
        <v>215</v>
      </c>
      <c r="K6" s="14">
        <f t="shared" si="0"/>
        <v>2.15</v>
      </c>
      <c r="L6">
        <v>1940</v>
      </c>
      <c r="M6">
        <v>1200</v>
      </c>
      <c r="N6" s="12">
        <f t="shared" si="1"/>
        <v>1861.4</v>
      </c>
      <c r="O6" s="11">
        <f t="shared" si="2"/>
        <v>2368.1933842239187</v>
      </c>
    </row>
    <row r="7" spans="1:15" x14ac:dyDescent="0.25">
      <c r="A7" s="2">
        <v>11</v>
      </c>
      <c r="B7" s="3">
        <v>99</v>
      </c>
      <c r="C7" s="4">
        <v>103.5</v>
      </c>
      <c r="D7" s="4"/>
      <c r="E7" s="4"/>
      <c r="F7" s="14">
        <f t="shared" si="3"/>
        <v>1.0349999999999999</v>
      </c>
      <c r="G7" s="5">
        <v>170.1</v>
      </c>
      <c r="H7">
        <v>200</v>
      </c>
      <c r="I7">
        <v>170</v>
      </c>
      <c r="K7" s="14">
        <f t="shared" si="0"/>
        <v>2</v>
      </c>
      <c r="L7">
        <v>2200</v>
      </c>
      <c r="M7">
        <v>945</v>
      </c>
      <c r="N7" s="12">
        <f t="shared" si="1"/>
        <v>2029.9</v>
      </c>
      <c r="O7" s="11">
        <f t="shared" si="2"/>
        <v>1193.3568489124045</v>
      </c>
    </row>
    <row r="8" spans="1:15" x14ac:dyDescent="0.25">
      <c r="A8" s="2">
        <v>10</v>
      </c>
      <c r="B8" s="3">
        <v>92</v>
      </c>
      <c r="C8" s="4">
        <v>100</v>
      </c>
      <c r="D8" s="4"/>
      <c r="E8" s="4"/>
      <c r="F8" s="14">
        <f t="shared" si="3"/>
        <v>1</v>
      </c>
      <c r="G8" s="5">
        <v>148.1</v>
      </c>
      <c r="H8">
        <v>174</v>
      </c>
      <c r="I8">
        <v>154</v>
      </c>
      <c r="K8" s="14">
        <f t="shared" si="0"/>
        <v>1.74</v>
      </c>
      <c r="L8">
        <v>1382</v>
      </c>
      <c r="M8">
        <v>600</v>
      </c>
      <c r="N8" s="12">
        <f t="shared" si="1"/>
        <v>1233.9000000000001</v>
      </c>
      <c r="O8" s="11">
        <f t="shared" si="2"/>
        <v>833.15327481431473</v>
      </c>
    </row>
    <row r="9" spans="1:15" x14ac:dyDescent="0.25">
      <c r="A9" s="2">
        <v>9</v>
      </c>
      <c r="B9" s="3">
        <v>91</v>
      </c>
      <c r="C9" s="4"/>
      <c r="D9" s="4"/>
      <c r="E9" s="4"/>
      <c r="F9" s="14">
        <f t="shared" si="3"/>
        <v>0.91</v>
      </c>
      <c r="G9" s="5">
        <v>76.099999999999994</v>
      </c>
      <c r="H9">
        <v>170</v>
      </c>
      <c r="I9">
        <v>213</v>
      </c>
      <c r="K9" s="14">
        <f t="shared" si="0"/>
        <v>2.13</v>
      </c>
      <c r="L9">
        <v>2120</v>
      </c>
      <c r="M9">
        <v>900</v>
      </c>
      <c r="N9" s="12">
        <f t="shared" si="1"/>
        <v>2043.9</v>
      </c>
      <c r="O9" s="11">
        <f t="shared" si="2"/>
        <v>2685.8081471747701</v>
      </c>
    </row>
    <row r="10" spans="1:15" x14ac:dyDescent="0.25">
      <c r="A10" s="2">
        <v>8</v>
      </c>
      <c r="B10" s="3">
        <v>89</v>
      </c>
      <c r="C10" s="4">
        <v>92</v>
      </c>
      <c r="D10" s="4"/>
      <c r="E10" s="4"/>
      <c r="F10" s="14">
        <f t="shared" si="3"/>
        <v>0.92</v>
      </c>
      <c r="G10" s="5">
        <v>78.400000000000006</v>
      </c>
      <c r="H10">
        <v>214</v>
      </c>
      <c r="I10">
        <v>206</v>
      </c>
      <c r="K10" s="14">
        <f t="shared" si="0"/>
        <v>2.14</v>
      </c>
      <c r="L10">
        <v>3160</v>
      </c>
      <c r="M10">
        <v>1380</v>
      </c>
      <c r="N10" s="12">
        <f t="shared" si="1"/>
        <v>3081.6</v>
      </c>
      <c r="O10" s="11">
        <f t="shared" si="2"/>
        <v>3930.612244897959</v>
      </c>
    </row>
    <row r="11" spans="1:15" x14ac:dyDescent="0.25">
      <c r="A11" s="2">
        <v>7</v>
      </c>
      <c r="B11" s="3">
        <v>70</v>
      </c>
      <c r="C11" s="4">
        <v>107</v>
      </c>
      <c r="D11" s="4"/>
      <c r="E11" s="4"/>
      <c r="F11" s="14">
        <f t="shared" si="3"/>
        <v>1.07</v>
      </c>
      <c r="G11" s="5">
        <v>36.1</v>
      </c>
      <c r="H11">
        <v>169</v>
      </c>
      <c r="I11">
        <v>173</v>
      </c>
      <c r="J11">
        <v>215</v>
      </c>
      <c r="K11" s="14">
        <f t="shared" si="0"/>
        <v>2.15</v>
      </c>
      <c r="L11">
        <v>2020</v>
      </c>
      <c r="M11">
        <v>900</v>
      </c>
      <c r="N11" s="12">
        <f t="shared" si="1"/>
        <v>1983.9</v>
      </c>
      <c r="O11" s="11">
        <f t="shared" si="2"/>
        <v>5495.5678670360112</v>
      </c>
    </row>
    <row r="12" spans="1:15" x14ac:dyDescent="0.25">
      <c r="A12" s="2">
        <v>6</v>
      </c>
      <c r="B12" s="3">
        <v>99</v>
      </c>
      <c r="C12" s="4">
        <v>105</v>
      </c>
      <c r="D12" s="4"/>
      <c r="E12" s="4"/>
      <c r="F12" s="14">
        <f t="shared" si="3"/>
        <v>1.05</v>
      </c>
      <c r="G12" s="5">
        <v>169.3</v>
      </c>
      <c r="H12">
        <v>240</v>
      </c>
      <c r="K12" s="14">
        <f t="shared" si="0"/>
        <v>2.4</v>
      </c>
      <c r="L12">
        <v>2820</v>
      </c>
      <c r="M12">
        <v>1210</v>
      </c>
      <c r="N12" s="12">
        <f t="shared" si="1"/>
        <v>2650.7</v>
      </c>
      <c r="O12" s="11">
        <f t="shared" si="2"/>
        <v>1565.6822209096279</v>
      </c>
    </row>
    <row r="13" spans="1:15" x14ac:dyDescent="0.25">
      <c r="A13" s="2">
        <v>5</v>
      </c>
      <c r="B13" s="3">
        <v>66</v>
      </c>
      <c r="C13" s="4">
        <v>92</v>
      </c>
      <c r="D13" s="4"/>
      <c r="E13" s="4"/>
      <c r="F13" s="14">
        <f t="shared" si="3"/>
        <v>0.92</v>
      </c>
      <c r="G13" s="5">
        <v>71.599999999999994</v>
      </c>
      <c r="H13">
        <v>221</v>
      </c>
      <c r="I13">
        <v>235</v>
      </c>
      <c r="K13" s="14">
        <f t="shared" si="0"/>
        <v>2.35</v>
      </c>
      <c r="L13">
        <v>2980</v>
      </c>
      <c r="M13">
        <v>1290</v>
      </c>
      <c r="N13" s="12">
        <f t="shared" si="1"/>
        <v>2908.4</v>
      </c>
      <c r="O13" s="11">
        <f t="shared" si="2"/>
        <v>4062.0111731843581</v>
      </c>
    </row>
    <row r="14" spans="1:15" x14ac:dyDescent="0.25">
      <c r="A14" s="2">
        <v>4</v>
      </c>
      <c r="B14" s="3">
        <v>90</v>
      </c>
      <c r="C14" s="4">
        <v>94</v>
      </c>
      <c r="D14" s="4"/>
      <c r="E14" s="4"/>
      <c r="F14" s="14">
        <f t="shared" si="3"/>
        <v>0.94</v>
      </c>
      <c r="G14" s="5">
        <v>112.6</v>
      </c>
      <c r="H14">
        <v>202</v>
      </c>
      <c r="I14">
        <v>240</v>
      </c>
      <c r="K14" s="14">
        <f t="shared" si="0"/>
        <v>2.4</v>
      </c>
      <c r="L14">
        <v>2120</v>
      </c>
      <c r="M14">
        <v>920</v>
      </c>
      <c r="N14" s="12">
        <f t="shared" si="1"/>
        <v>2007.4</v>
      </c>
      <c r="O14" s="11">
        <f t="shared" si="2"/>
        <v>1782.7708703374778</v>
      </c>
    </row>
    <row r="15" spans="1:15" x14ac:dyDescent="0.25">
      <c r="A15" s="2">
        <v>3</v>
      </c>
      <c r="B15" s="3">
        <v>102</v>
      </c>
      <c r="C15" s="4"/>
      <c r="D15" s="4"/>
      <c r="E15" s="4"/>
      <c r="F15" s="14">
        <f t="shared" si="3"/>
        <v>1.02</v>
      </c>
      <c r="G15" s="5">
        <v>101.5</v>
      </c>
      <c r="H15">
        <v>210</v>
      </c>
      <c r="K15" s="14">
        <f t="shared" si="0"/>
        <v>2.1</v>
      </c>
      <c r="L15">
        <v>2160</v>
      </c>
      <c r="M15">
        <v>920</v>
      </c>
      <c r="N15" s="12">
        <f t="shared" si="1"/>
        <v>2058.5</v>
      </c>
      <c r="O15" s="11">
        <f t="shared" si="2"/>
        <v>2028.07881773399</v>
      </c>
    </row>
    <row r="16" spans="1:15" x14ac:dyDescent="0.25">
      <c r="A16" s="2">
        <v>2</v>
      </c>
      <c r="B16" s="3">
        <v>95</v>
      </c>
      <c r="C16" s="4">
        <v>102</v>
      </c>
      <c r="D16" s="4">
        <v>103</v>
      </c>
      <c r="E16" s="4"/>
      <c r="F16" s="14">
        <f t="shared" si="3"/>
        <v>1.03</v>
      </c>
      <c r="G16" s="5">
        <v>147.69999999999999</v>
      </c>
      <c r="H16">
        <v>238</v>
      </c>
      <c r="K16" s="14">
        <f t="shared" si="0"/>
        <v>2.38</v>
      </c>
      <c r="L16">
        <v>2580</v>
      </c>
      <c r="M16">
        <v>1100</v>
      </c>
      <c r="N16" s="12">
        <f t="shared" si="1"/>
        <v>2432.3000000000002</v>
      </c>
      <c r="O16" s="11">
        <f t="shared" si="2"/>
        <v>1646.7840216655384</v>
      </c>
    </row>
    <row r="17" spans="1:15" x14ac:dyDescent="0.25">
      <c r="A17" s="2">
        <v>1</v>
      </c>
      <c r="B17" s="3">
        <v>93</v>
      </c>
      <c r="C17" s="4">
        <v>94</v>
      </c>
      <c r="D17" s="4">
        <v>96</v>
      </c>
      <c r="E17" s="4"/>
      <c r="F17" s="14">
        <f t="shared" si="3"/>
        <v>0.96</v>
      </c>
      <c r="G17" s="5">
        <v>108.5</v>
      </c>
      <c r="H17">
        <v>160</v>
      </c>
      <c r="I17">
        <v>187</v>
      </c>
      <c r="J17">
        <v>151</v>
      </c>
      <c r="K17" s="14">
        <f t="shared" si="0"/>
        <v>1.87</v>
      </c>
      <c r="L17">
        <v>1940</v>
      </c>
      <c r="M17">
        <v>900</v>
      </c>
      <c r="N17" s="12">
        <f t="shared" si="1"/>
        <v>1831.5</v>
      </c>
      <c r="O17" s="11">
        <f t="shared" si="2"/>
        <v>1688.0184331797236</v>
      </c>
    </row>
    <row r="18" spans="1:15" x14ac:dyDescent="0.25">
      <c r="E18" s="15" t="s">
        <v>14</v>
      </c>
      <c r="F18" s="15"/>
      <c r="G18" s="14">
        <f>SUM(G3:G17)</f>
        <v>1496.8999999999999</v>
      </c>
      <c r="L18" s="14">
        <f>SUM(L3:L17)</f>
        <v>35362</v>
      </c>
      <c r="N18" s="14">
        <f>L18-G18</f>
        <v>33865.1</v>
      </c>
      <c r="O18" s="11">
        <f>100*L18/G18-100</f>
        <v>2262.3488542988844</v>
      </c>
    </row>
    <row r="22" spans="1:15" x14ac:dyDescent="0.25">
      <c r="G22" s="1"/>
      <c r="L22" s="4"/>
    </row>
    <row r="23" spans="1:15" x14ac:dyDescent="0.25">
      <c r="G23" s="1"/>
      <c r="L23" s="4"/>
    </row>
    <row r="24" spans="1:15" x14ac:dyDescent="0.25">
      <c r="G24" s="1"/>
      <c r="L24" s="4"/>
    </row>
    <row r="25" spans="1:15" x14ac:dyDescent="0.25">
      <c r="G25" s="1"/>
      <c r="L25" s="4"/>
    </row>
    <row r="26" spans="1:15" x14ac:dyDescent="0.25">
      <c r="G26" s="1"/>
      <c r="L26" s="4"/>
    </row>
    <row r="27" spans="1:15" x14ac:dyDescent="0.25">
      <c r="G27" s="1"/>
      <c r="L27" s="4"/>
    </row>
    <row r="28" spans="1:15" x14ac:dyDescent="0.25">
      <c r="G28" s="1"/>
      <c r="L28" s="4"/>
    </row>
    <row r="29" spans="1:15" x14ac:dyDescent="0.25">
      <c r="G29" s="1"/>
      <c r="L29" s="4"/>
    </row>
    <row r="30" spans="1:15" x14ac:dyDescent="0.25">
      <c r="G30" s="1"/>
      <c r="L30" s="4"/>
    </row>
    <row r="31" spans="1:15" x14ac:dyDescent="0.25">
      <c r="G31" s="1"/>
      <c r="L31" s="4"/>
    </row>
    <row r="32" spans="1:15" x14ac:dyDescent="0.25">
      <c r="G32" s="1"/>
      <c r="L32" s="4"/>
    </row>
    <row r="33" spans="7:12" x14ac:dyDescent="0.25">
      <c r="G33" s="1"/>
      <c r="L33" s="4"/>
    </row>
    <row r="34" spans="7:12" x14ac:dyDescent="0.25">
      <c r="G34" s="1"/>
      <c r="L34" s="4"/>
    </row>
    <row r="35" spans="7:12" x14ac:dyDescent="0.25">
      <c r="G35" s="1"/>
      <c r="L35" s="4"/>
    </row>
    <row r="36" spans="7:12" x14ac:dyDescent="0.25">
      <c r="G36" s="1"/>
      <c r="L36" s="4"/>
    </row>
    <row r="37" spans="7:12" x14ac:dyDescent="0.25">
      <c r="L37" s="4"/>
    </row>
  </sheetData>
  <sortState xmlns:xlrd2="http://schemas.microsoft.com/office/spreadsheetml/2017/richdata2" ref="G22:L37">
    <sortCondition descending="1" ref="G22:G37"/>
  </sortState>
  <mergeCells count="3">
    <mergeCell ref="N1:O1"/>
    <mergeCell ref="H1:M1"/>
    <mergeCell ref="B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Flume3</vt:lpstr>
      <vt:lpstr>Flume4</vt:lpstr>
      <vt:lpstr>Flume5</vt:lpstr>
      <vt:lpstr>Flume6</vt:lpstr>
    </vt:vector>
  </TitlesOfParts>
  <Company>University of Birmingham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Santos (PhD Dept of Civil Eng FT)</dc:creator>
  <cp:lastModifiedBy>Bruno Santos (PhD Dept of Civil Eng FT)</cp:lastModifiedBy>
  <dcterms:created xsi:type="dcterms:W3CDTF">2023-07-28T10:52:04Z</dcterms:created>
  <dcterms:modified xsi:type="dcterms:W3CDTF">2024-06-25T14:47:18Z</dcterms:modified>
</cp:coreProperties>
</file>